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8915" windowHeight="11820" tabRatio="837" activeTab="3"/>
  </bookViews>
  <sheets>
    <sheet name="Grundsätzliches" sheetId="21" r:id="rId1"/>
    <sheet name="TAB_6_3_4" sheetId="1" r:id="rId2"/>
    <sheet name="D_6_3_4_Gesamte Kosten" sheetId="8" r:id="rId3"/>
    <sheet name="D_6_3_4_Durchschnittl Kosten" sheetId="4" r:id="rId4"/>
  </sheets>
  <calcPr calcId="145621"/>
</workbook>
</file>

<file path=xl/calcChain.xml><?xml version="1.0" encoding="utf-8"?>
<calcChain xmlns="http://schemas.openxmlformats.org/spreadsheetml/2006/main">
  <c r="L12" i="1"/>
  <c r="L13"/>
  <c r="L14"/>
  <c r="L15"/>
  <c r="L16"/>
  <c r="L17"/>
  <c r="L18"/>
  <c r="L19"/>
  <c r="L20"/>
  <c r="L21"/>
  <c r="L22"/>
  <c r="L23"/>
  <c r="L24"/>
  <c r="L25"/>
  <c r="L26"/>
  <c r="L27"/>
  <c r="L28"/>
  <c r="G13"/>
  <c r="G14"/>
  <c r="G15"/>
  <c r="G16"/>
  <c r="G17"/>
  <c r="G18"/>
  <c r="G19"/>
  <c r="G20"/>
  <c r="G21"/>
  <c r="G22"/>
  <c r="G23"/>
  <c r="G24"/>
  <c r="G25"/>
  <c r="G26"/>
  <c r="G27"/>
  <c r="G28"/>
  <c r="P13"/>
  <c r="P14"/>
  <c r="P15"/>
  <c r="P16"/>
  <c r="P17"/>
  <c r="P18"/>
  <c r="P19"/>
  <c r="P20"/>
  <c r="P21"/>
  <c r="P22"/>
  <c r="P23"/>
  <c r="P24"/>
  <c r="P25"/>
  <c r="P26"/>
  <c r="P27"/>
  <c r="P28"/>
  <c r="E13"/>
  <c r="E14"/>
  <c r="E15"/>
  <c r="E16"/>
  <c r="E17"/>
  <c r="E18"/>
  <c r="E19"/>
  <c r="E20"/>
  <c r="E21"/>
  <c r="M13"/>
  <c r="M14"/>
  <c r="M15"/>
  <c r="M16"/>
  <c r="M17"/>
  <c r="M18"/>
  <c r="M19"/>
  <c r="M20"/>
  <c r="M21"/>
  <c r="M22"/>
  <c r="M23"/>
  <c r="M24"/>
  <c r="M25"/>
  <c r="M26"/>
  <c r="M27"/>
  <c r="M28"/>
  <c r="M12"/>
  <c r="C12"/>
  <c r="C13"/>
  <c r="C14"/>
  <c r="C15"/>
  <c r="C16"/>
  <c r="C17"/>
  <c r="C18"/>
  <c r="C19"/>
  <c r="C20"/>
  <c r="C21"/>
  <c r="C22"/>
  <c r="C23"/>
  <c r="C24"/>
  <c r="C25"/>
  <c r="C26"/>
  <c r="C27"/>
  <c r="C28"/>
  <c r="D13"/>
  <c r="F13"/>
  <c r="J13"/>
  <c r="D12"/>
  <c r="F12"/>
  <c r="E22"/>
  <c r="H13"/>
  <c r="J12"/>
  <c r="H12"/>
  <c r="I12"/>
  <c r="D14"/>
  <c r="F14"/>
  <c r="E23"/>
  <c r="N13"/>
  <c r="K13"/>
  <c r="K12"/>
  <c r="I11"/>
  <c r="N12"/>
  <c r="J14"/>
  <c r="H14"/>
  <c r="D15"/>
  <c r="F15"/>
  <c r="E24"/>
  <c r="J15"/>
  <c r="H15"/>
  <c r="D16"/>
  <c r="F16"/>
  <c r="N14"/>
  <c r="K14"/>
  <c r="I13"/>
  <c r="E25"/>
  <c r="H16"/>
  <c r="J16"/>
  <c r="D17"/>
  <c r="F17"/>
  <c r="N15"/>
  <c r="K15"/>
  <c r="I14"/>
  <c r="E26"/>
  <c r="J17"/>
  <c r="H17"/>
  <c r="D18"/>
  <c r="F18"/>
  <c r="I15"/>
  <c r="N16"/>
  <c r="K16"/>
  <c r="E27"/>
  <c r="H18"/>
  <c r="J18"/>
  <c r="D19"/>
  <c r="F19"/>
  <c r="N17"/>
  <c r="K17"/>
  <c r="I16"/>
  <c r="E28"/>
  <c r="J19"/>
  <c r="H19"/>
  <c r="D20"/>
  <c r="F20"/>
  <c r="I17"/>
  <c r="N18"/>
  <c r="K18"/>
  <c r="J20"/>
  <c r="H20"/>
  <c r="D21"/>
  <c r="F21"/>
  <c r="N19"/>
  <c r="K19"/>
  <c r="I18"/>
  <c r="J21"/>
  <c r="H21"/>
  <c r="D22"/>
  <c r="F22"/>
  <c r="I19"/>
  <c r="N20"/>
  <c r="K20"/>
  <c r="J22"/>
  <c r="H22"/>
  <c r="D23"/>
  <c r="F23"/>
  <c r="I20"/>
  <c r="N21"/>
  <c r="K21"/>
  <c r="H23"/>
  <c r="J23"/>
  <c r="D24"/>
  <c r="F24"/>
  <c r="N22"/>
  <c r="K22"/>
  <c r="I21"/>
  <c r="J24"/>
  <c r="H24"/>
  <c r="D25"/>
  <c r="F25"/>
  <c r="K23"/>
  <c r="I22"/>
  <c r="N23"/>
  <c r="J25"/>
  <c r="H25"/>
  <c r="D26"/>
  <c r="F26"/>
  <c r="I23"/>
  <c r="N24"/>
  <c r="K24"/>
  <c r="J26"/>
  <c r="H26"/>
  <c r="D28"/>
  <c r="F28"/>
  <c r="D27"/>
  <c r="F27"/>
  <c r="K25"/>
  <c r="I24"/>
  <c r="N25"/>
  <c r="J27"/>
  <c r="H27"/>
  <c r="H28"/>
  <c r="J28"/>
  <c r="I25"/>
  <c r="N26"/>
  <c r="K26"/>
  <c r="I27"/>
  <c r="N28"/>
  <c r="K28"/>
  <c r="K27"/>
  <c r="I26"/>
  <c r="N27"/>
</calcChain>
</file>

<file path=xl/sharedStrings.xml><?xml version="1.0" encoding="utf-8"?>
<sst xmlns="http://schemas.openxmlformats.org/spreadsheetml/2006/main" count="44" uniqueCount="41">
  <si>
    <t>KF in kg</t>
  </si>
  <si>
    <t>KF-Preis je kg</t>
  </si>
  <si>
    <t>Milch kg</t>
  </si>
  <si>
    <t>Fixe Kosten (FK)</t>
  </si>
  <si>
    <t>VK KF</t>
  </si>
  <si>
    <t>VK Sonstiges</t>
  </si>
  <si>
    <t>VK gesamt</t>
  </si>
  <si>
    <t>Grenz-kosten (GK)</t>
  </si>
  <si>
    <t>Ø VK</t>
  </si>
  <si>
    <t>Produkt-preis</t>
  </si>
  <si>
    <t>Erlös</t>
  </si>
  <si>
    <t>Gewinn</t>
  </si>
  <si>
    <t>Totale Kosten (TK)</t>
  </si>
  <si>
    <t>Ø TK</t>
  </si>
  <si>
    <t>4500</t>
  </si>
  <si>
    <t>4750</t>
  </si>
  <si>
    <t>5000</t>
  </si>
  <si>
    <t>5250</t>
  </si>
  <si>
    <t>5500</t>
  </si>
  <si>
    <t>5750</t>
  </si>
  <si>
    <t>6000</t>
  </si>
  <si>
    <t>6250</t>
  </si>
  <si>
    <t>6500</t>
  </si>
  <si>
    <t>6750</t>
  </si>
  <si>
    <t>7000</t>
  </si>
  <si>
    <t>7250</t>
  </si>
  <si>
    <t>7500</t>
  </si>
  <si>
    <t>7750</t>
  </si>
  <si>
    <t>8000</t>
  </si>
  <si>
    <t>8250</t>
  </si>
  <si>
    <t>8500</t>
  </si>
  <si>
    <t>Kostenverläufe</t>
  </si>
  <si>
    <t xml:space="preserve">Bei der Änderung der Kosten auf die Änderung des Beschäftigungsgrades lassen sich folgende Kostenverläufe bei den variablen Kosten unterscheiden: </t>
  </si>
  <si>
    <t>Hinweise zur Berechnung</t>
  </si>
  <si>
    <t>Angaben</t>
  </si>
  <si>
    <t>Degressive und progressive variable Kosten</t>
  </si>
  <si>
    <t>Hinweise zur graphischen Lösung (siehe nächste Tabellenblätter)</t>
  </si>
  <si>
    <t>Fallbeispiel III</t>
  </si>
  <si>
    <r>
      <t xml:space="preserve">Der </t>
    </r>
    <r>
      <rPr>
        <i/>
        <sz val="12"/>
        <color indexed="8"/>
        <rFont val="Calibri"/>
        <family val="2"/>
      </rPr>
      <t>Milchkuhbetrieb</t>
    </r>
    <r>
      <rPr>
        <sz val="12"/>
        <color indexed="8"/>
        <rFont val="Calibri"/>
        <family val="2"/>
      </rPr>
      <t xml:space="preserve"> kann je Kuh unterschiedlich viel Milch erzeugen. Als Variationsbreite werden 4.500 bis 8.500 kg angenommen (siehe Tabelle 5). Die fixen Kosten bleiben in allen Leistungsstufen gleich (1.000 Euro je Standplatz). Die Kosten für das Kraftfutter steigen mit zunehmender Milchleistung, zum einen durch Grundfutterverdrängung (von 15 bis 31 dag Kraftfutter je kg produzierter Milch), zum anderen durch höhere Preise für Kraftfuttermittel (von 28 bis 37 Cent je kg Kraftfutter). Ebenso steigen die sonstigen variablen Kosten um 25 Euro je 250 kg Milchleistung (höhere Tierarztkosten, wertvollere Vatertiere etc.). </t>
    </r>
  </si>
  <si>
    <t>Die Gesamtkosten steigen von 1.569 Euro (4.500 kg Milchleistung) auf 2.775 Euro (8.500 kg Milchleistung), die höheren Kosten verteilen sich aber auch auf mehr Milch. Die Frage ist, bei welcher Milchleistung das optimale Ergebnis, also der maximale Gewinn, erreicht wird. Dies lässt sich aber ohne die Kenntnis des Produktpreises nicht ableiten. Denn es gilt die Formel: Die optimale Produktionsmenge ist dann erreicht, wenn Grenzerlös gleich Grenzkosten sind. Bei einem Milchpreis von 35 Cent je kg wäre die optimale Milchleistung bei 7.250 bis 7.500 kg erreicht, bei einem Milchpreis von 32 Cent je kg schon zwischen 6.750 und 7.000 kg. Generell gilt: je niedriger der Produkterlös, desto niedriger die optimale Produktionsmenge. Die durchschnittlichen Gesamtkosten sind für die Entscheidung der optimalen Produktionsmenge nicht relevant.</t>
  </si>
  <si>
    <t xml:space="preserve">Die Ergebnisse graphisch aufbereitet sind den beiden folgenden Tabellenblättern zu entnehmen. Der Schnittpunkt von Grenzkosten und Grenzerlös (Produktpreis) kennzeichnet eindeutig die optimale Milchleistung je Kuh und Jahr (D_6_3_4_Durchschnittliche Kosten). Es wird also so lange die Milchleistung gesteigert, bis die Grenzkosten gleich dem Milchpreis sind. </t>
  </si>
</sst>
</file>

<file path=xl/styles.xml><?xml version="1.0" encoding="utf-8"?>
<styleSheet xmlns="http://schemas.openxmlformats.org/spreadsheetml/2006/main">
  <numFmts count="3">
    <numFmt numFmtId="43" formatCode="_-* #,##0.00_-;\-* #,##0.00_-;_-* &quot;-&quot;??_-;_-@_-"/>
    <numFmt numFmtId="164" formatCode="_-* #,##0_-;\-* #,##0_-;_-* &quot;-&quot;??_-;_-@_-"/>
    <numFmt numFmtId="165" formatCode="_-* #,##0.000_-;\-* #,##0.000_-;_-* &quot;-&quot;??_-;_-@_-"/>
  </numFmts>
  <fonts count="13">
    <font>
      <sz val="11"/>
      <color theme="1"/>
      <name val="Calibri"/>
      <family val="2"/>
      <scheme val="minor"/>
    </font>
    <font>
      <sz val="11"/>
      <color indexed="8"/>
      <name val="Calibri"/>
      <family val="2"/>
    </font>
    <font>
      <b/>
      <sz val="11"/>
      <color indexed="8"/>
      <name val="Calibri"/>
      <family val="2"/>
    </font>
    <font>
      <sz val="11"/>
      <color indexed="8"/>
      <name val="Calibri"/>
      <family val="2"/>
    </font>
    <font>
      <sz val="9"/>
      <color indexed="8"/>
      <name val="Calibri"/>
      <family val="2"/>
    </font>
    <font>
      <b/>
      <sz val="14"/>
      <color indexed="57"/>
      <name val="Calibri"/>
      <family val="2"/>
    </font>
    <font>
      <b/>
      <sz val="16"/>
      <color indexed="57"/>
      <name val="Calibri"/>
      <family val="2"/>
    </font>
    <font>
      <b/>
      <sz val="22"/>
      <color indexed="57"/>
      <name val="Calibri"/>
      <family val="2"/>
    </font>
    <font>
      <sz val="12"/>
      <color indexed="8"/>
      <name val="Calibri"/>
      <family val="2"/>
    </font>
    <font>
      <sz val="12"/>
      <color indexed="8"/>
      <name val="Calibri"/>
      <family val="2"/>
    </font>
    <font>
      <i/>
      <sz val="12"/>
      <color indexed="8"/>
      <name val="Calibri"/>
      <family val="2"/>
    </font>
    <font>
      <b/>
      <sz val="12"/>
      <color indexed="8"/>
      <name val="Calibri"/>
      <family val="2"/>
    </font>
    <font>
      <sz val="10"/>
      <color indexed="8"/>
      <name val="Calibri"/>
    </font>
  </fonts>
  <fills count="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2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43" fontId="0" fillId="0" borderId="0" xfId="1" applyFont="1"/>
    <xf numFmtId="0" fontId="0" fillId="0" borderId="0" xfId="0" applyAlignment="1">
      <alignment horizontal="center" vertical="center" wrapText="1"/>
    </xf>
    <xf numFmtId="0" fontId="4" fillId="0" borderId="0" xfId="0" applyFont="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164" fontId="0" fillId="0" borderId="3" xfId="1" applyNumberFormat="1" applyFont="1" applyBorder="1" applyAlignment="1">
      <alignment horizontal="center" vertical="center" wrapText="1"/>
    </xf>
    <xf numFmtId="164" fontId="0" fillId="0" borderId="3" xfId="0" applyNumberFormat="1" applyBorder="1"/>
    <xf numFmtId="0" fontId="3" fillId="0" borderId="1" xfId="0" applyFont="1" applyBorder="1" applyAlignment="1">
      <alignment horizontal="center" vertical="center" wrapText="1"/>
    </xf>
    <xf numFmtId="43" fontId="0" fillId="0" borderId="2" xfId="1" applyNumberFormat="1" applyFont="1" applyBorder="1" applyAlignment="1">
      <alignment horizontal="center" vertical="center" wrapText="1"/>
    </xf>
    <xf numFmtId="164" fontId="0" fillId="0" borderId="2" xfId="1" applyNumberFormat="1" applyFont="1" applyBorder="1" applyAlignment="1">
      <alignment horizontal="center" vertical="center" wrapText="1"/>
    </xf>
    <xf numFmtId="0" fontId="0" fillId="0" borderId="3" xfId="0" applyBorder="1"/>
    <xf numFmtId="43" fontId="0" fillId="0" borderId="3" xfId="1" applyNumberFormat="1" applyFont="1" applyBorder="1" applyAlignment="1">
      <alignment horizontal="center" vertical="center" wrapText="1"/>
    </xf>
    <xf numFmtId="43" fontId="0" fillId="0" borderId="3" xfId="1" applyFont="1" applyBorder="1"/>
    <xf numFmtId="3" fontId="0" fillId="0" borderId="3" xfId="0" applyNumberFormat="1" applyBorder="1"/>
    <xf numFmtId="165" fontId="0" fillId="0" borderId="3" xfId="1" applyNumberFormat="1" applyFont="1" applyBorder="1" applyAlignment="1">
      <alignment horizontal="center" vertical="center"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11" fillId="0" borderId="0" xfId="0" applyFont="1" applyAlignment="1">
      <alignment horizontal="left"/>
    </xf>
    <xf numFmtId="164" fontId="0" fillId="2" borderId="3" xfId="1" applyNumberFormat="1" applyFont="1" applyFill="1" applyBorder="1" applyAlignment="1">
      <alignment horizontal="center" vertical="center" wrapText="1"/>
    </xf>
    <xf numFmtId="164" fontId="0" fillId="2" borderId="4" xfId="1"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2" borderId="3" xfId="0" applyNumberFormat="1" applyFill="1" applyBorder="1" applyAlignment="1">
      <alignment horizontal="center"/>
    </xf>
    <xf numFmtId="0" fontId="0" fillId="2" borderId="3" xfId="0" applyFill="1" applyBorder="1"/>
    <xf numFmtId="164" fontId="0" fillId="2" borderId="3" xfId="0" applyNumberFormat="1" applyFill="1" applyBorder="1"/>
    <xf numFmtId="3" fontId="0" fillId="2" borderId="3" xfId="0" applyNumberFormat="1" applyFill="1" applyBorder="1"/>
    <xf numFmtId="43" fontId="0" fillId="2" borderId="3" xfId="1" applyNumberFormat="1" applyFont="1" applyFill="1" applyBorder="1" applyAlignment="1">
      <alignment horizontal="center" vertical="center" wrapText="1"/>
    </xf>
    <xf numFmtId="165" fontId="0" fillId="2" borderId="3" xfId="1" applyNumberFormat="1" applyFont="1" applyFill="1" applyBorder="1" applyAlignment="1">
      <alignment horizontal="center" vertical="center" wrapText="1"/>
    </xf>
    <xf numFmtId="43" fontId="0" fillId="2" borderId="3" xfId="1" applyFont="1" applyFill="1" applyBorder="1"/>
    <xf numFmtId="43" fontId="2" fillId="2" borderId="3" xfId="1" applyNumberFormat="1" applyFont="1" applyFill="1" applyBorder="1" applyAlignment="1">
      <alignment horizontal="center" vertical="center" wrapText="1"/>
    </xf>
    <xf numFmtId="49" fontId="0" fillId="2" borderId="4" xfId="0" applyNumberFormat="1" applyFill="1" applyBorder="1" applyAlignment="1">
      <alignment horizontal="center"/>
    </xf>
    <xf numFmtId="0" fontId="0" fillId="2" borderId="4" xfId="0" applyFill="1" applyBorder="1"/>
    <xf numFmtId="164" fontId="0" fillId="2" borderId="4" xfId="0" applyNumberFormat="1" applyFill="1" applyBorder="1"/>
    <xf numFmtId="3" fontId="0" fillId="2" borderId="4" xfId="0" applyNumberFormat="1" applyFill="1" applyBorder="1"/>
    <xf numFmtId="43" fontId="0" fillId="2" borderId="4" xfId="1" applyFont="1" applyFill="1" applyBorder="1" applyAlignment="1">
      <alignment horizontal="center" vertical="center" wrapText="1"/>
    </xf>
    <xf numFmtId="43" fontId="0" fillId="2" borderId="4" xfId="1" applyNumberFormat="1" applyFont="1" applyFill="1" applyBorder="1" applyAlignment="1">
      <alignment horizontal="center" vertical="center" wrapText="1"/>
    </xf>
    <xf numFmtId="165" fontId="0" fillId="2" borderId="4" xfId="1" applyNumberFormat="1" applyFont="1" applyFill="1" applyBorder="1" applyAlignment="1">
      <alignment horizontal="center" vertical="center" wrapText="1"/>
    </xf>
    <xf numFmtId="43" fontId="0" fillId="2" borderId="4" xfId="1" applyFont="1" applyFill="1" applyBorder="1"/>
    <xf numFmtId="0" fontId="8" fillId="0" borderId="0" xfId="0" applyFont="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cellXfs>
  <cellStyles count="2">
    <cellStyle name="Dezimal" xfId="1" builtinId="3"/>
    <cellStyle name="Standard"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6041666666666668"/>
          <c:y val="3.7037037037037035E-2"/>
          <c:w val="0.82291666666666663"/>
          <c:h val="0.7407407407407407"/>
        </c:manualLayout>
      </c:layout>
      <c:lineChart>
        <c:grouping val="standard"/>
        <c:ser>
          <c:idx val="0"/>
          <c:order val="0"/>
          <c:tx>
            <c:strRef>
              <c:f>TAB_6_3_4!$G$10</c:f>
              <c:strCache>
                <c:ptCount val="1"/>
                <c:pt idx="0">
                  <c:v>Fixe Kosten (FK)</c:v>
                </c:pt>
              </c:strCache>
            </c:strRef>
          </c:tx>
          <c:spPr>
            <a:ln w="63500">
              <a:solidFill>
                <a:schemeClr val="accent1">
                  <a:lumMod val="75000"/>
                </a:schemeClr>
              </a:solidFill>
            </a:ln>
          </c:spPr>
          <c:marker>
            <c:symbol val="none"/>
          </c:marker>
          <c:cat>
            <c:strRef>
              <c:f>TAB_6_3_4!$A$12:$A$28</c:f>
              <c:strCache>
                <c:ptCount val="17"/>
                <c:pt idx="0">
                  <c:v>4500</c:v>
                </c:pt>
                <c:pt idx="1">
                  <c:v>4750</c:v>
                </c:pt>
                <c:pt idx="2">
                  <c:v>5000</c:v>
                </c:pt>
                <c:pt idx="3">
                  <c:v>5250</c:v>
                </c:pt>
                <c:pt idx="4">
                  <c:v>5500</c:v>
                </c:pt>
                <c:pt idx="5">
                  <c:v>5750</c:v>
                </c:pt>
                <c:pt idx="6">
                  <c:v>6000</c:v>
                </c:pt>
                <c:pt idx="7">
                  <c:v>6250</c:v>
                </c:pt>
                <c:pt idx="8">
                  <c:v>6500</c:v>
                </c:pt>
                <c:pt idx="9">
                  <c:v>6750</c:v>
                </c:pt>
                <c:pt idx="10">
                  <c:v>7000</c:v>
                </c:pt>
                <c:pt idx="11">
                  <c:v>7250</c:v>
                </c:pt>
                <c:pt idx="12">
                  <c:v>7500</c:v>
                </c:pt>
                <c:pt idx="13">
                  <c:v>7750</c:v>
                </c:pt>
                <c:pt idx="14">
                  <c:v>8000</c:v>
                </c:pt>
                <c:pt idx="15">
                  <c:v>8250</c:v>
                </c:pt>
                <c:pt idx="16">
                  <c:v>8500</c:v>
                </c:pt>
              </c:strCache>
            </c:strRef>
          </c:cat>
          <c:val>
            <c:numRef>
              <c:f>TAB_6_3_4!$G$12:$G$28</c:f>
              <c:numCache>
                <c:formatCode>#,##0</c:formatCode>
                <c:ptCount val="17"/>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numCache>
            </c:numRef>
          </c:val>
          <c:smooth val="1"/>
        </c:ser>
        <c:ser>
          <c:idx val="1"/>
          <c:order val="1"/>
          <c:tx>
            <c:strRef>
              <c:f>TAB_6_3_4!$H$10</c:f>
              <c:strCache>
                <c:ptCount val="1"/>
                <c:pt idx="0">
                  <c:v>Totale Kosten (TK)</c:v>
                </c:pt>
              </c:strCache>
            </c:strRef>
          </c:tx>
          <c:spPr>
            <a:ln w="63500">
              <a:solidFill>
                <a:schemeClr val="accent3">
                  <a:lumMod val="75000"/>
                </a:schemeClr>
              </a:solidFill>
            </a:ln>
          </c:spPr>
          <c:marker>
            <c:symbol val="none"/>
          </c:marker>
          <c:cat>
            <c:strRef>
              <c:f>TAB_6_3_4!$A$12:$A$28</c:f>
              <c:strCache>
                <c:ptCount val="17"/>
                <c:pt idx="0">
                  <c:v>4500</c:v>
                </c:pt>
                <c:pt idx="1">
                  <c:v>4750</c:v>
                </c:pt>
                <c:pt idx="2">
                  <c:v>5000</c:v>
                </c:pt>
                <c:pt idx="3">
                  <c:v>5250</c:v>
                </c:pt>
                <c:pt idx="4">
                  <c:v>5500</c:v>
                </c:pt>
                <c:pt idx="5">
                  <c:v>5750</c:v>
                </c:pt>
                <c:pt idx="6">
                  <c:v>6000</c:v>
                </c:pt>
                <c:pt idx="7">
                  <c:v>6250</c:v>
                </c:pt>
                <c:pt idx="8">
                  <c:v>6500</c:v>
                </c:pt>
                <c:pt idx="9">
                  <c:v>6750</c:v>
                </c:pt>
                <c:pt idx="10">
                  <c:v>7000</c:v>
                </c:pt>
                <c:pt idx="11">
                  <c:v>7250</c:v>
                </c:pt>
                <c:pt idx="12">
                  <c:v>7500</c:v>
                </c:pt>
                <c:pt idx="13">
                  <c:v>7750</c:v>
                </c:pt>
                <c:pt idx="14">
                  <c:v>8000</c:v>
                </c:pt>
                <c:pt idx="15">
                  <c:v>8250</c:v>
                </c:pt>
                <c:pt idx="16">
                  <c:v>8500</c:v>
                </c:pt>
              </c:strCache>
            </c:strRef>
          </c:cat>
          <c:val>
            <c:numRef>
              <c:f>TAB_6_3_4!$H$12:$H$28</c:f>
              <c:numCache>
                <c:formatCode>_-* #,##0_-;\-* #,##0_-;_-* "-"??_-;_-@_-</c:formatCode>
                <c:ptCount val="17"/>
                <c:pt idx="0">
                  <c:v>1568.75</c:v>
                </c:pt>
                <c:pt idx="1">
                  <c:v>1620.7</c:v>
                </c:pt>
                <c:pt idx="2">
                  <c:v>1675.25</c:v>
                </c:pt>
                <c:pt idx="3">
                  <c:v>1732.5125</c:v>
                </c:pt>
                <c:pt idx="4">
                  <c:v>1792.6</c:v>
                </c:pt>
                <c:pt idx="5">
                  <c:v>1855.625</c:v>
                </c:pt>
                <c:pt idx="6">
                  <c:v>1921.7</c:v>
                </c:pt>
                <c:pt idx="7">
                  <c:v>1990.9375</c:v>
                </c:pt>
                <c:pt idx="8">
                  <c:v>2063.4499999999998</c:v>
                </c:pt>
                <c:pt idx="9">
                  <c:v>2139.3500000000004</c:v>
                </c:pt>
                <c:pt idx="10">
                  <c:v>2218.75</c:v>
                </c:pt>
                <c:pt idx="11">
                  <c:v>2301.7625000000003</c:v>
                </c:pt>
                <c:pt idx="12">
                  <c:v>2388.5</c:v>
                </c:pt>
                <c:pt idx="13">
                  <c:v>2479.0750000000003</c:v>
                </c:pt>
                <c:pt idx="14">
                  <c:v>2573.6000000000004</c:v>
                </c:pt>
                <c:pt idx="15">
                  <c:v>2672.1875</c:v>
                </c:pt>
                <c:pt idx="16">
                  <c:v>2774.9500000000003</c:v>
                </c:pt>
              </c:numCache>
            </c:numRef>
          </c:val>
          <c:smooth val="1"/>
        </c:ser>
        <c:ser>
          <c:idx val="2"/>
          <c:order val="2"/>
          <c:tx>
            <c:strRef>
              <c:f>TAB_6_3_4!$M$10</c:f>
              <c:strCache>
                <c:ptCount val="1"/>
                <c:pt idx="0">
                  <c:v>Erlös</c:v>
                </c:pt>
              </c:strCache>
            </c:strRef>
          </c:tx>
          <c:spPr>
            <a:ln w="50800">
              <a:solidFill>
                <a:schemeClr val="bg2">
                  <a:lumMod val="10000"/>
                </a:schemeClr>
              </a:solidFill>
              <a:prstDash val="sysDash"/>
            </a:ln>
          </c:spPr>
          <c:marker>
            <c:symbol val="none"/>
          </c:marker>
          <c:cat>
            <c:strRef>
              <c:f>TAB_6_3_4!$A$12:$A$28</c:f>
              <c:strCache>
                <c:ptCount val="17"/>
                <c:pt idx="0">
                  <c:v>4500</c:v>
                </c:pt>
                <c:pt idx="1">
                  <c:v>4750</c:v>
                </c:pt>
                <c:pt idx="2">
                  <c:v>5000</c:v>
                </c:pt>
                <c:pt idx="3">
                  <c:v>5250</c:v>
                </c:pt>
                <c:pt idx="4">
                  <c:v>5500</c:v>
                </c:pt>
                <c:pt idx="5">
                  <c:v>5750</c:v>
                </c:pt>
                <c:pt idx="6">
                  <c:v>6000</c:v>
                </c:pt>
                <c:pt idx="7">
                  <c:v>6250</c:v>
                </c:pt>
                <c:pt idx="8">
                  <c:v>6500</c:v>
                </c:pt>
                <c:pt idx="9">
                  <c:v>6750</c:v>
                </c:pt>
                <c:pt idx="10">
                  <c:v>7000</c:v>
                </c:pt>
                <c:pt idx="11">
                  <c:v>7250</c:v>
                </c:pt>
                <c:pt idx="12">
                  <c:v>7500</c:v>
                </c:pt>
                <c:pt idx="13">
                  <c:v>7750</c:v>
                </c:pt>
                <c:pt idx="14">
                  <c:v>8000</c:v>
                </c:pt>
                <c:pt idx="15">
                  <c:v>8250</c:v>
                </c:pt>
                <c:pt idx="16">
                  <c:v>8500</c:v>
                </c:pt>
              </c:strCache>
            </c:strRef>
          </c:cat>
          <c:val>
            <c:numRef>
              <c:f>TAB_6_3_4!$M$12:$M$28</c:f>
              <c:numCache>
                <c:formatCode>_-* #,##0_-;\-* #,##0_-;_-* "-"??_-;_-@_-</c:formatCode>
                <c:ptCount val="17"/>
                <c:pt idx="0">
                  <c:v>1575</c:v>
                </c:pt>
                <c:pt idx="1">
                  <c:v>1662.5</c:v>
                </c:pt>
                <c:pt idx="2">
                  <c:v>1750</c:v>
                </c:pt>
                <c:pt idx="3">
                  <c:v>1837.4999999999998</c:v>
                </c:pt>
                <c:pt idx="4">
                  <c:v>1924.9999999999998</c:v>
                </c:pt>
                <c:pt idx="5">
                  <c:v>2012.4999999999998</c:v>
                </c:pt>
                <c:pt idx="6">
                  <c:v>2100</c:v>
                </c:pt>
                <c:pt idx="7">
                  <c:v>2187.5</c:v>
                </c:pt>
                <c:pt idx="8">
                  <c:v>2275</c:v>
                </c:pt>
                <c:pt idx="9">
                  <c:v>2362.5</c:v>
                </c:pt>
                <c:pt idx="10">
                  <c:v>2450</c:v>
                </c:pt>
                <c:pt idx="11">
                  <c:v>2537.5</c:v>
                </c:pt>
                <c:pt idx="12">
                  <c:v>2625</c:v>
                </c:pt>
                <c:pt idx="13">
                  <c:v>2712.5</c:v>
                </c:pt>
                <c:pt idx="14">
                  <c:v>2800</c:v>
                </c:pt>
                <c:pt idx="15">
                  <c:v>2887.5</c:v>
                </c:pt>
                <c:pt idx="16">
                  <c:v>2975</c:v>
                </c:pt>
              </c:numCache>
            </c:numRef>
          </c:val>
        </c:ser>
        <c:marker val="1"/>
        <c:axId val="66822528"/>
        <c:axId val="66824064"/>
      </c:lineChart>
      <c:catAx>
        <c:axId val="66822528"/>
        <c:scaling>
          <c:orientation val="minMax"/>
        </c:scaling>
        <c:axPos val="b"/>
        <c:numFmt formatCode="@" sourceLinked="1"/>
        <c:tickLblPos val="nextTo"/>
        <c:txPr>
          <a:bodyPr rot="-5400000" vert="horz"/>
          <a:lstStyle/>
          <a:p>
            <a:pPr>
              <a:defRPr sz="2200" b="1"/>
            </a:pPr>
            <a:endParaRPr lang="de-DE"/>
          </a:p>
        </c:txPr>
        <c:crossAx val="66824064"/>
        <c:crosses val="autoZero"/>
        <c:auto val="1"/>
        <c:lblAlgn val="ctr"/>
        <c:lblOffset val="100"/>
      </c:catAx>
      <c:valAx>
        <c:axId val="66824064"/>
        <c:scaling>
          <c:orientation val="minMax"/>
          <c:max val="3000"/>
          <c:min val="0"/>
        </c:scaling>
        <c:axPos val="l"/>
        <c:numFmt formatCode="#,##0" sourceLinked="0"/>
        <c:tickLblPos val="nextTo"/>
        <c:txPr>
          <a:bodyPr/>
          <a:lstStyle/>
          <a:p>
            <a:pPr>
              <a:defRPr sz="2200" b="0"/>
            </a:pPr>
            <a:endParaRPr lang="de-DE"/>
          </a:p>
        </c:txPr>
        <c:crossAx val="66822528"/>
        <c:crosses val="autoZero"/>
        <c:crossBetween val="between"/>
      </c:valAx>
    </c:plotArea>
    <c:plotVisOnly val="1"/>
    <c:dispBlanksAs val="gap"/>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AT"/>
  <c:chart>
    <c:plotArea>
      <c:layout>
        <c:manualLayout>
          <c:layoutTarget val="inner"/>
          <c:xMode val="edge"/>
          <c:yMode val="edge"/>
          <c:x val="0.15625"/>
          <c:y val="3.7037037037037035E-2"/>
          <c:w val="0.82708333333333328"/>
          <c:h val="0.7407407407407407"/>
        </c:manualLayout>
      </c:layout>
      <c:lineChart>
        <c:grouping val="standard"/>
        <c:ser>
          <c:idx val="0"/>
          <c:order val="0"/>
          <c:tx>
            <c:strRef>
              <c:f>TAB_6_3_4!$I$10</c:f>
              <c:strCache>
                <c:ptCount val="1"/>
                <c:pt idx="0">
                  <c:v>Grenz-kosten (GK)</c:v>
                </c:pt>
              </c:strCache>
            </c:strRef>
          </c:tx>
          <c:spPr>
            <a:ln w="63500">
              <a:solidFill>
                <a:srgbClr val="C00000"/>
              </a:solidFill>
            </a:ln>
          </c:spPr>
          <c:marker>
            <c:symbol val="none"/>
          </c:marker>
          <c:cat>
            <c:strRef>
              <c:f>TAB_6_3_4!$A$11:$A$28</c:f>
              <c:strCache>
                <c:ptCount val="18"/>
                <c:pt idx="1">
                  <c:v>4500</c:v>
                </c:pt>
                <c:pt idx="2">
                  <c:v>4750</c:v>
                </c:pt>
                <c:pt idx="3">
                  <c:v>5000</c:v>
                </c:pt>
                <c:pt idx="4">
                  <c:v>5250</c:v>
                </c:pt>
                <c:pt idx="5">
                  <c:v>5500</c:v>
                </c:pt>
                <c:pt idx="6">
                  <c:v>5750</c:v>
                </c:pt>
                <c:pt idx="7">
                  <c:v>6000</c:v>
                </c:pt>
                <c:pt idx="8">
                  <c:v>6250</c:v>
                </c:pt>
                <c:pt idx="9">
                  <c:v>6500</c:v>
                </c:pt>
                <c:pt idx="10">
                  <c:v>6750</c:v>
                </c:pt>
                <c:pt idx="11">
                  <c:v>7000</c:v>
                </c:pt>
                <c:pt idx="12">
                  <c:v>7250</c:v>
                </c:pt>
                <c:pt idx="13">
                  <c:v>7500</c:v>
                </c:pt>
                <c:pt idx="14">
                  <c:v>7750</c:v>
                </c:pt>
                <c:pt idx="15">
                  <c:v>8000</c:v>
                </c:pt>
                <c:pt idx="16">
                  <c:v>8250</c:v>
                </c:pt>
                <c:pt idx="17">
                  <c:v>8500</c:v>
                </c:pt>
              </c:strCache>
            </c:strRef>
          </c:cat>
          <c:val>
            <c:numRef>
              <c:f>TAB_6_3_4!$I$11:$I$28</c:f>
              <c:numCache>
                <c:formatCode>_-* #,##0.00_-;\-* #,##0.00_-;_-* "-"??_-;_-@_-</c:formatCode>
                <c:ptCount val="18"/>
                <c:pt idx="0">
                  <c:v>0.34861111111111109</c:v>
                </c:pt>
                <c:pt idx="1">
                  <c:v>0.20780000000000018</c:v>
                </c:pt>
                <c:pt idx="2">
                  <c:v>0.21819999999999981</c:v>
                </c:pt>
                <c:pt idx="3">
                  <c:v>0.22905000000000017</c:v>
                </c:pt>
                <c:pt idx="4">
                  <c:v>0.24034999999999945</c:v>
                </c:pt>
                <c:pt idx="5">
                  <c:v>0.25210000000000038</c:v>
                </c:pt>
                <c:pt idx="6">
                  <c:v>0.2643000000000002</c:v>
                </c:pt>
                <c:pt idx="7">
                  <c:v>0.27694999999999981</c:v>
                </c:pt>
                <c:pt idx="8">
                  <c:v>0.29004999999999925</c:v>
                </c:pt>
                <c:pt idx="9">
                  <c:v>0.3036000000000022</c:v>
                </c:pt>
                <c:pt idx="10">
                  <c:v>0.31759999999999855</c:v>
                </c:pt>
                <c:pt idx="11">
                  <c:v>0.33205000000000107</c:v>
                </c:pt>
                <c:pt idx="12">
                  <c:v>0.34694999999999893</c:v>
                </c:pt>
                <c:pt idx="13">
                  <c:v>0.36230000000000107</c:v>
                </c:pt>
                <c:pt idx="14">
                  <c:v>0.37810000000000038</c:v>
                </c:pt>
                <c:pt idx="15">
                  <c:v>0.39434999999999854</c:v>
                </c:pt>
                <c:pt idx="16">
                  <c:v>0.41105000000000108</c:v>
                </c:pt>
              </c:numCache>
            </c:numRef>
          </c:val>
          <c:smooth val="1"/>
        </c:ser>
        <c:ser>
          <c:idx val="1"/>
          <c:order val="1"/>
          <c:tx>
            <c:strRef>
              <c:f>TAB_6_3_4!$J$10</c:f>
              <c:strCache>
                <c:ptCount val="1"/>
                <c:pt idx="0">
                  <c:v>Ø VK</c:v>
                </c:pt>
              </c:strCache>
            </c:strRef>
          </c:tx>
          <c:spPr>
            <a:ln w="63500">
              <a:solidFill>
                <a:schemeClr val="accent6">
                  <a:lumMod val="75000"/>
                </a:schemeClr>
              </a:solidFill>
            </a:ln>
          </c:spPr>
          <c:marker>
            <c:symbol val="none"/>
          </c:marker>
          <c:cat>
            <c:strRef>
              <c:f>TAB_6_3_4!$A$11:$A$28</c:f>
              <c:strCache>
                <c:ptCount val="18"/>
                <c:pt idx="1">
                  <c:v>4500</c:v>
                </c:pt>
                <c:pt idx="2">
                  <c:v>4750</c:v>
                </c:pt>
                <c:pt idx="3">
                  <c:v>5000</c:v>
                </c:pt>
                <c:pt idx="4">
                  <c:v>5250</c:v>
                </c:pt>
                <c:pt idx="5">
                  <c:v>5500</c:v>
                </c:pt>
                <c:pt idx="6">
                  <c:v>5750</c:v>
                </c:pt>
                <c:pt idx="7">
                  <c:v>6000</c:v>
                </c:pt>
                <c:pt idx="8">
                  <c:v>6250</c:v>
                </c:pt>
                <c:pt idx="9">
                  <c:v>6500</c:v>
                </c:pt>
                <c:pt idx="10">
                  <c:v>6750</c:v>
                </c:pt>
                <c:pt idx="11">
                  <c:v>7000</c:v>
                </c:pt>
                <c:pt idx="12">
                  <c:v>7250</c:v>
                </c:pt>
                <c:pt idx="13">
                  <c:v>7500</c:v>
                </c:pt>
                <c:pt idx="14">
                  <c:v>7750</c:v>
                </c:pt>
                <c:pt idx="15">
                  <c:v>8000</c:v>
                </c:pt>
                <c:pt idx="16">
                  <c:v>8250</c:v>
                </c:pt>
                <c:pt idx="17">
                  <c:v>8500</c:v>
                </c:pt>
              </c:strCache>
            </c:strRef>
          </c:cat>
          <c:val>
            <c:numRef>
              <c:f>TAB_6_3_4!$J$11:$J$28</c:f>
              <c:numCache>
                <c:formatCode>_-* #,##0.00_-;\-* #,##0.00_-;_-* "-"??_-;_-@_-</c:formatCode>
                <c:ptCount val="18"/>
                <c:pt idx="1">
                  <c:v>0.12638888888888888</c:v>
                </c:pt>
                <c:pt idx="2">
                  <c:v>0.13067368421052633</c:v>
                </c:pt>
                <c:pt idx="3">
                  <c:v>0.13505</c:v>
                </c:pt>
                <c:pt idx="4">
                  <c:v>0.1395261904761905</c:v>
                </c:pt>
                <c:pt idx="5">
                  <c:v>0.14410909090909091</c:v>
                </c:pt>
                <c:pt idx="6">
                  <c:v>0.14880434782608695</c:v>
                </c:pt>
                <c:pt idx="7">
                  <c:v>0.15361666666666668</c:v>
                </c:pt>
                <c:pt idx="8">
                  <c:v>0.15855</c:v>
                </c:pt>
                <c:pt idx="9">
                  <c:v>0.16360769230769232</c:v>
                </c:pt>
                <c:pt idx="10">
                  <c:v>0.16879259259259261</c:v>
                </c:pt>
                <c:pt idx="11">
                  <c:v>0.17410714285714285</c:v>
                </c:pt>
                <c:pt idx="12">
                  <c:v>0.17955344827586212</c:v>
                </c:pt>
                <c:pt idx="13">
                  <c:v>0.18513333333333337</c:v>
                </c:pt>
                <c:pt idx="14">
                  <c:v>0.19084838709677424</c:v>
                </c:pt>
                <c:pt idx="15">
                  <c:v>0.19670000000000004</c:v>
                </c:pt>
                <c:pt idx="16">
                  <c:v>0.20268939393939397</c:v>
                </c:pt>
                <c:pt idx="17">
                  <c:v>0.20881764705882355</c:v>
                </c:pt>
              </c:numCache>
            </c:numRef>
          </c:val>
        </c:ser>
        <c:ser>
          <c:idx val="2"/>
          <c:order val="2"/>
          <c:tx>
            <c:strRef>
              <c:f>TAB_6_3_4!$K$10</c:f>
              <c:strCache>
                <c:ptCount val="1"/>
                <c:pt idx="0">
                  <c:v>Ø TK</c:v>
                </c:pt>
              </c:strCache>
            </c:strRef>
          </c:tx>
          <c:spPr>
            <a:ln w="63500"/>
          </c:spPr>
          <c:marker>
            <c:symbol val="none"/>
          </c:marker>
          <c:cat>
            <c:strRef>
              <c:f>TAB_6_3_4!$A$11:$A$28</c:f>
              <c:strCache>
                <c:ptCount val="18"/>
                <c:pt idx="1">
                  <c:v>4500</c:v>
                </c:pt>
                <c:pt idx="2">
                  <c:v>4750</c:v>
                </c:pt>
                <c:pt idx="3">
                  <c:v>5000</c:v>
                </c:pt>
                <c:pt idx="4">
                  <c:v>5250</c:v>
                </c:pt>
                <c:pt idx="5">
                  <c:v>5500</c:v>
                </c:pt>
                <c:pt idx="6">
                  <c:v>5750</c:v>
                </c:pt>
                <c:pt idx="7">
                  <c:v>6000</c:v>
                </c:pt>
                <c:pt idx="8">
                  <c:v>6250</c:v>
                </c:pt>
                <c:pt idx="9">
                  <c:v>6500</c:v>
                </c:pt>
                <c:pt idx="10">
                  <c:v>6750</c:v>
                </c:pt>
                <c:pt idx="11">
                  <c:v>7000</c:v>
                </c:pt>
                <c:pt idx="12">
                  <c:v>7250</c:v>
                </c:pt>
                <c:pt idx="13">
                  <c:v>7500</c:v>
                </c:pt>
                <c:pt idx="14">
                  <c:v>7750</c:v>
                </c:pt>
                <c:pt idx="15">
                  <c:v>8000</c:v>
                </c:pt>
                <c:pt idx="16">
                  <c:v>8250</c:v>
                </c:pt>
                <c:pt idx="17">
                  <c:v>8500</c:v>
                </c:pt>
              </c:strCache>
            </c:strRef>
          </c:cat>
          <c:val>
            <c:numRef>
              <c:f>TAB_6_3_4!$K$11:$K$28</c:f>
              <c:numCache>
                <c:formatCode>_-* #,##0.000_-;\-* #,##0.000_-;_-* "-"??_-;_-@_-</c:formatCode>
                <c:ptCount val="18"/>
                <c:pt idx="1">
                  <c:v>0.34861111111111109</c:v>
                </c:pt>
                <c:pt idx="2">
                  <c:v>0.3412</c:v>
                </c:pt>
                <c:pt idx="3">
                  <c:v>0.33505000000000001</c:v>
                </c:pt>
                <c:pt idx="4">
                  <c:v>0.33000238095238094</c:v>
                </c:pt>
                <c:pt idx="5">
                  <c:v>0.32592727272727273</c:v>
                </c:pt>
                <c:pt idx="6">
                  <c:v>0.32271739130434784</c:v>
                </c:pt>
                <c:pt idx="7">
                  <c:v>0.32028333333333336</c:v>
                </c:pt>
                <c:pt idx="8">
                  <c:v>0.31855</c:v>
                </c:pt>
                <c:pt idx="9">
                  <c:v>0.31745384615384614</c:v>
                </c:pt>
                <c:pt idx="10">
                  <c:v>0.3169407407407408</c:v>
                </c:pt>
                <c:pt idx="11">
                  <c:v>0.3169642857142857</c:v>
                </c:pt>
                <c:pt idx="12">
                  <c:v>0.31748448275862073</c:v>
                </c:pt>
                <c:pt idx="13">
                  <c:v>0.31846666666666668</c:v>
                </c:pt>
                <c:pt idx="14">
                  <c:v>0.31988064516129033</c:v>
                </c:pt>
                <c:pt idx="15">
                  <c:v>0.32170000000000004</c:v>
                </c:pt>
                <c:pt idx="16">
                  <c:v>0.32390151515151516</c:v>
                </c:pt>
                <c:pt idx="17">
                  <c:v>0.32646470588235299</c:v>
                </c:pt>
              </c:numCache>
            </c:numRef>
          </c:val>
        </c:ser>
        <c:ser>
          <c:idx val="3"/>
          <c:order val="3"/>
          <c:tx>
            <c:strRef>
              <c:f>TAB_6_3_4!$L$10</c:f>
              <c:strCache>
                <c:ptCount val="1"/>
                <c:pt idx="0">
                  <c:v>Produkt-preis</c:v>
                </c:pt>
              </c:strCache>
            </c:strRef>
          </c:tx>
          <c:spPr>
            <a:ln w="38100">
              <a:solidFill>
                <a:schemeClr val="bg2">
                  <a:lumMod val="10000"/>
                </a:schemeClr>
              </a:solidFill>
              <a:prstDash val="sysDash"/>
            </a:ln>
          </c:spPr>
          <c:marker>
            <c:symbol val="none"/>
          </c:marker>
          <c:cat>
            <c:strRef>
              <c:f>TAB_6_3_4!$A$11:$A$28</c:f>
              <c:strCache>
                <c:ptCount val="18"/>
                <c:pt idx="1">
                  <c:v>4500</c:v>
                </c:pt>
                <c:pt idx="2">
                  <c:v>4750</c:v>
                </c:pt>
                <c:pt idx="3">
                  <c:v>5000</c:v>
                </c:pt>
                <c:pt idx="4">
                  <c:v>5250</c:v>
                </c:pt>
                <c:pt idx="5">
                  <c:v>5500</c:v>
                </c:pt>
                <c:pt idx="6">
                  <c:v>5750</c:v>
                </c:pt>
                <c:pt idx="7">
                  <c:v>6000</c:v>
                </c:pt>
                <c:pt idx="8">
                  <c:v>6250</c:v>
                </c:pt>
                <c:pt idx="9">
                  <c:v>6500</c:v>
                </c:pt>
                <c:pt idx="10">
                  <c:v>6750</c:v>
                </c:pt>
                <c:pt idx="11">
                  <c:v>7000</c:v>
                </c:pt>
                <c:pt idx="12">
                  <c:v>7250</c:v>
                </c:pt>
                <c:pt idx="13">
                  <c:v>7500</c:v>
                </c:pt>
                <c:pt idx="14">
                  <c:v>7750</c:v>
                </c:pt>
                <c:pt idx="15">
                  <c:v>8000</c:v>
                </c:pt>
                <c:pt idx="16">
                  <c:v>8250</c:v>
                </c:pt>
                <c:pt idx="17">
                  <c:v>8500</c:v>
                </c:pt>
              </c:strCache>
            </c:strRef>
          </c:cat>
          <c:val>
            <c:numRef>
              <c:f>TAB_6_3_4!$L$11:$L$28</c:f>
              <c:numCache>
                <c:formatCode>_-* #,##0.00_-;\-* #,##0.00_-;_-* "-"??_-;_-@_-</c:formatCode>
                <c:ptCount val="18"/>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numCache>
            </c:numRef>
          </c:val>
        </c:ser>
        <c:marker val="1"/>
        <c:axId val="66786048"/>
        <c:axId val="66787584"/>
      </c:lineChart>
      <c:catAx>
        <c:axId val="66786048"/>
        <c:scaling>
          <c:orientation val="minMax"/>
        </c:scaling>
        <c:axPos val="b"/>
        <c:numFmt formatCode="@" sourceLinked="1"/>
        <c:tickLblPos val="nextTo"/>
        <c:txPr>
          <a:bodyPr rot="-5400000" vert="horz"/>
          <a:lstStyle/>
          <a:p>
            <a:pPr>
              <a:defRPr sz="2200" b="1"/>
            </a:pPr>
            <a:endParaRPr lang="de-DE"/>
          </a:p>
        </c:txPr>
        <c:crossAx val="66787584"/>
        <c:crosses val="autoZero"/>
        <c:auto val="1"/>
        <c:lblAlgn val="ctr"/>
        <c:lblOffset val="100"/>
      </c:catAx>
      <c:valAx>
        <c:axId val="66787584"/>
        <c:scaling>
          <c:orientation val="minMax"/>
          <c:max val="0.45"/>
          <c:min val="0.1"/>
        </c:scaling>
        <c:axPos val="l"/>
        <c:numFmt formatCode="#,##0.00" sourceLinked="0"/>
        <c:tickLblPos val="nextTo"/>
        <c:txPr>
          <a:bodyPr/>
          <a:lstStyle/>
          <a:p>
            <a:pPr>
              <a:defRPr sz="2400" b="0"/>
            </a:pPr>
            <a:endParaRPr lang="de-DE"/>
          </a:p>
        </c:txPr>
        <c:crossAx val="66786048"/>
        <c:crosses val="autoZero"/>
        <c:crossBetween val="between"/>
      </c:valAx>
    </c:plotArea>
    <c:plotVisOnly val="1"/>
    <c:dispBlanksAs val="gap"/>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10" workbookViewId="0"/>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tabSelected="1" zoomScale="110" workbookViewId="0"/>
  </sheetViews>
  <pageMargins left="0.7" right="0.7" top="0.78740157499999996" bottom="0.78740157499999996"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247650</xdr:colOff>
      <xdr:row>11</xdr:row>
      <xdr:rowOff>180975</xdr:rowOff>
    </xdr:to>
    <xdr:pic>
      <xdr:nvPicPr>
        <xdr:cNvPr id="1025" name="Grafik 1"/>
        <xdr:cNvPicPr>
          <a:picLocks noChangeAspect="1" noChangeArrowheads="1"/>
        </xdr:cNvPicPr>
      </xdr:nvPicPr>
      <xdr:blipFill>
        <a:blip xmlns:r="http://schemas.openxmlformats.org/officeDocument/2006/relationships" r:embed="rId1" cstate="print"/>
        <a:srcRect l="3067" r="1842" b="19231"/>
        <a:stretch>
          <a:fillRect/>
        </a:stretch>
      </xdr:blipFill>
      <xdr:spPr bwMode="auto">
        <a:xfrm>
          <a:off x="0" y="1209675"/>
          <a:ext cx="5581650" cy="1514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0.65355</cdr:x>
      <cdr:y>0.55123</cdr:y>
    </cdr:from>
    <cdr:to>
      <cdr:x>0.95836</cdr:x>
      <cdr:y>0.62651</cdr:y>
    </cdr:to>
    <cdr:sp macro="" textlink="">
      <cdr:nvSpPr>
        <cdr:cNvPr id="3" name="Textfeld 1"/>
        <cdr:cNvSpPr txBox="1"/>
      </cdr:nvSpPr>
      <cdr:spPr>
        <a:xfrm xmlns:a="http://schemas.openxmlformats.org/drawingml/2006/main">
          <a:off x="6077510" y="3349903"/>
          <a:ext cx="2841335" cy="460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accent1">
                  <a:lumMod val="75000"/>
                </a:schemeClr>
              </a:solidFill>
            </a:rPr>
            <a:t>Fixe Kosten</a:t>
          </a:r>
        </a:p>
      </cdr:txBody>
    </cdr:sp>
  </cdr:relSizeAnchor>
  <cdr:relSizeAnchor xmlns:cdr="http://schemas.openxmlformats.org/drawingml/2006/chartDrawing">
    <cdr:from>
      <cdr:x>0.70473</cdr:x>
      <cdr:y>0.22113</cdr:y>
    </cdr:from>
    <cdr:to>
      <cdr:x>0.98882</cdr:x>
      <cdr:y>0.29616</cdr:y>
    </cdr:to>
    <cdr:sp macro="" textlink="">
      <cdr:nvSpPr>
        <cdr:cNvPr id="4" name="Textfeld 1"/>
        <cdr:cNvSpPr txBox="1"/>
      </cdr:nvSpPr>
      <cdr:spPr>
        <a:xfrm xmlns:a="http://schemas.openxmlformats.org/drawingml/2006/main">
          <a:off x="6553813" y="1332345"/>
          <a:ext cx="2650833" cy="460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3200" b="1">
              <a:solidFill>
                <a:srgbClr val="6D8838"/>
              </a:solidFill>
            </a:rPr>
            <a:t>Gesamtkosten</a:t>
          </a:r>
        </a:p>
      </cdr:txBody>
    </cdr:sp>
  </cdr:relSizeAnchor>
  <cdr:relSizeAnchor xmlns:cdr="http://schemas.openxmlformats.org/drawingml/2006/chartDrawing">
    <cdr:from>
      <cdr:x>0.36285</cdr:x>
      <cdr:y>0.08629</cdr:y>
    </cdr:from>
    <cdr:to>
      <cdr:x>0.65925</cdr:x>
      <cdr:y>0.16157</cdr:y>
    </cdr:to>
    <cdr:sp macro="" textlink="">
      <cdr:nvSpPr>
        <cdr:cNvPr id="5" name="Textfeld 1"/>
        <cdr:cNvSpPr txBox="1"/>
      </cdr:nvSpPr>
      <cdr:spPr>
        <a:xfrm xmlns:a="http://schemas.openxmlformats.org/drawingml/2006/main">
          <a:off x="3359728" y="508804"/>
          <a:ext cx="2760854" cy="459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3200" b="1">
              <a:solidFill>
                <a:schemeClr val="tx1"/>
              </a:solidFill>
            </a:rPr>
            <a:t>Produkterlös</a:t>
          </a:r>
          <a:endParaRPr lang="de-AT" sz="2800" b="1">
            <a:solidFill>
              <a:schemeClr val="tx1"/>
            </a:solidFill>
          </a:endParaRPr>
        </a:p>
      </cdr:txBody>
    </cdr:sp>
  </cdr:relSizeAnchor>
  <cdr:relSizeAnchor xmlns:cdr="http://schemas.openxmlformats.org/drawingml/2006/chartDrawing">
    <cdr:from>
      <cdr:x>0.00093</cdr:x>
      <cdr:y>0.0992</cdr:y>
    </cdr:from>
    <cdr:to>
      <cdr:x>0.05075</cdr:x>
      <cdr:y>0.65363</cdr:y>
    </cdr:to>
    <cdr:sp macro="" textlink="">
      <cdr:nvSpPr>
        <cdr:cNvPr id="6" name="Textfeld 5"/>
        <cdr:cNvSpPr txBox="1"/>
      </cdr:nvSpPr>
      <cdr:spPr>
        <a:xfrm xmlns:a="http://schemas.openxmlformats.org/drawingml/2006/main">
          <a:off x="8631" y="588819"/>
          <a:ext cx="458991" cy="3385684"/>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800" b="1"/>
            <a:t>Euro </a:t>
          </a:r>
        </a:p>
      </cdr:txBody>
    </cdr:sp>
  </cdr:relSizeAnchor>
  <cdr:relSizeAnchor xmlns:cdr="http://schemas.openxmlformats.org/drawingml/2006/chartDrawing">
    <cdr:from>
      <cdr:x>0.67427</cdr:x>
      <cdr:y>0.9179</cdr:y>
    </cdr:from>
    <cdr:to>
      <cdr:x>0.98057</cdr:x>
      <cdr:y>0.99655</cdr:y>
    </cdr:to>
    <cdr:sp macro="" textlink="">
      <cdr:nvSpPr>
        <cdr:cNvPr id="7" name="Textfeld 1"/>
        <cdr:cNvSpPr txBox="1"/>
      </cdr:nvSpPr>
      <cdr:spPr>
        <a:xfrm xmlns:a="http://schemas.openxmlformats.org/drawingml/2006/main">
          <a:off x="6268027" y="5540664"/>
          <a:ext cx="2857500" cy="4502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2400" b="1"/>
            <a:t>Milchleistung in kg</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0.5665</cdr:x>
      <cdr:y>0.07475</cdr:y>
    </cdr:from>
    <cdr:to>
      <cdr:x>0.8525</cdr:x>
      <cdr:y>0.1755</cdr:y>
    </cdr:to>
    <cdr:sp macro="" textlink="">
      <cdr:nvSpPr>
        <cdr:cNvPr id="3073" name="Textfeld 1"/>
        <cdr:cNvSpPr txBox="1">
          <a:spLocks xmlns:a="http://schemas.openxmlformats.org/drawingml/2006/main" noChangeArrowheads="1"/>
        </cdr:cNvSpPr>
      </cdr:nvSpPr>
      <cdr:spPr bwMode="auto">
        <a:xfrm xmlns:a="http://schemas.openxmlformats.org/drawingml/2006/main">
          <a:off x="5180076" y="422924"/>
          <a:ext cx="2615184" cy="5700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64008" rIns="64008" bIns="0" anchor="t" upright="1"/>
        <a:lstStyle xmlns:a="http://schemas.openxmlformats.org/drawingml/2006/main"/>
        <a:p xmlns:a="http://schemas.openxmlformats.org/drawingml/2006/main">
          <a:pPr algn="r" rtl="0">
            <a:defRPr sz="1000"/>
          </a:pPr>
          <a:r>
            <a:rPr lang="de-AT" sz="3200" b="1" i="0" u="none" strike="noStrike" baseline="0">
              <a:solidFill>
                <a:srgbClr val="993300"/>
              </a:solidFill>
              <a:latin typeface="Calibri"/>
            </a:rPr>
            <a:t>Grenzkosten</a:t>
          </a:r>
        </a:p>
      </cdr:txBody>
    </cdr:sp>
  </cdr:relSizeAnchor>
  <cdr:relSizeAnchor xmlns:cdr="http://schemas.openxmlformats.org/drawingml/2006/chartDrawing">
    <cdr:from>
      <cdr:x>0.61187</cdr:x>
      <cdr:y>0.63643</cdr:y>
    </cdr:from>
    <cdr:to>
      <cdr:x>0.96806</cdr:x>
      <cdr:y>0.73007</cdr:y>
    </cdr:to>
    <cdr:sp macro="" textlink="">
      <cdr:nvSpPr>
        <cdr:cNvPr id="3" name="Textfeld 1"/>
        <cdr:cNvSpPr txBox="1"/>
      </cdr:nvSpPr>
      <cdr:spPr>
        <a:xfrm xmlns:a="http://schemas.openxmlformats.org/drawingml/2006/main">
          <a:off x="5680364" y="3862545"/>
          <a:ext cx="3316431" cy="5709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3200" b="1">
              <a:solidFill>
                <a:srgbClr val="D56509"/>
              </a:solidFill>
            </a:rPr>
            <a:t>Ø variable</a:t>
          </a:r>
          <a:r>
            <a:rPr lang="de-AT" sz="3200" b="1" baseline="0">
              <a:solidFill>
                <a:srgbClr val="D56509"/>
              </a:solidFill>
            </a:rPr>
            <a:t> Kosten</a:t>
          </a:r>
          <a:endParaRPr lang="de-AT" sz="3200" b="1">
            <a:solidFill>
              <a:srgbClr val="D56509"/>
            </a:solidFill>
          </a:endParaRPr>
        </a:p>
      </cdr:txBody>
    </cdr:sp>
  </cdr:relSizeAnchor>
  <cdr:relSizeAnchor xmlns:cdr="http://schemas.openxmlformats.org/drawingml/2006/chartDrawing">
    <cdr:from>
      <cdr:x>0.65008</cdr:x>
      <cdr:y>0.32022</cdr:y>
    </cdr:from>
    <cdr:to>
      <cdr:x>0.97645</cdr:x>
      <cdr:y>0.42626</cdr:y>
    </cdr:to>
    <cdr:sp macro="" textlink="">
      <cdr:nvSpPr>
        <cdr:cNvPr id="4" name="Textfeld 1"/>
        <cdr:cNvSpPr txBox="1"/>
      </cdr:nvSpPr>
      <cdr:spPr>
        <a:xfrm xmlns:a="http://schemas.openxmlformats.org/drawingml/2006/main">
          <a:off x="6035386" y="1935066"/>
          <a:ext cx="3039341" cy="645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3200" b="1">
              <a:solidFill>
                <a:schemeClr val="accent3">
                  <a:lumMod val="75000"/>
                </a:schemeClr>
              </a:solidFill>
            </a:rPr>
            <a:t>Ø Gesamtkosten</a:t>
          </a:r>
        </a:p>
      </cdr:txBody>
    </cdr:sp>
  </cdr:relSizeAnchor>
  <cdr:relSizeAnchor xmlns:cdr="http://schemas.openxmlformats.org/drawingml/2006/chartDrawing">
    <cdr:from>
      <cdr:x>0.3135</cdr:x>
      <cdr:y>0.14675</cdr:y>
    </cdr:from>
    <cdr:to>
      <cdr:x>0.583</cdr:x>
      <cdr:y>0.23925</cdr:y>
    </cdr:to>
    <cdr:sp macro="" textlink="">
      <cdr:nvSpPr>
        <cdr:cNvPr id="3076" name="Textfeld 1"/>
        <cdr:cNvSpPr txBox="1">
          <a:spLocks xmlns:a="http://schemas.openxmlformats.org/drawingml/2006/main" noChangeArrowheads="1"/>
        </cdr:cNvSpPr>
      </cdr:nvSpPr>
      <cdr:spPr bwMode="auto">
        <a:xfrm xmlns:a="http://schemas.openxmlformats.org/drawingml/2006/main">
          <a:off x="2866644" y="830289"/>
          <a:ext cx="2464308" cy="5233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64008" tIns="64008" rIns="0" bIns="0" anchor="t" upright="1"/>
        <a:lstStyle xmlns:a="http://schemas.openxmlformats.org/drawingml/2006/main"/>
        <a:p xmlns:a="http://schemas.openxmlformats.org/drawingml/2006/main">
          <a:pPr algn="l" rtl="0">
            <a:defRPr sz="1000"/>
          </a:pPr>
          <a:r>
            <a:rPr lang="de-AT" sz="3200" b="1" i="0" u="none" strike="noStrike" baseline="0">
              <a:solidFill>
                <a:srgbClr val="000000"/>
              </a:solidFill>
              <a:latin typeface="Calibri"/>
            </a:rPr>
            <a:t>Produktpreis</a:t>
          </a:r>
        </a:p>
      </cdr:txBody>
    </cdr:sp>
  </cdr:relSizeAnchor>
  <cdr:relSizeAnchor xmlns:cdr="http://schemas.openxmlformats.org/drawingml/2006/chartDrawing">
    <cdr:from>
      <cdr:x>0.00651</cdr:x>
      <cdr:y>0.14623</cdr:y>
    </cdr:from>
    <cdr:to>
      <cdr:x>0.05633</cdr:x>
      <cdr:y>0.65363</cdr:y>
    </cdr:to>
    <cdr:sp macro="" textlink="">
      <cdr:nvSpPr>
        <cdr:cNvPr id="6" name="Textfeld 5"/>
        <cdr:cNvSpPr txBox="1"/>
      </cdr:nvSpPr>
      <cdr:spPr>
        <a:xfrm xmlns:a="http://schemas.openxmlformats.org/drawingml/2006/main">
          <a:off x="60614" y="874569"/>
          <a:ext cx="458931" cy="3099954"/>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de-AT" sz="2800" b="1"/>
            <a:t>Euro je kg</a:t>
          </a:r>
        </a:p>
      </cdr:txBody>
    </cdr:sp>
  </cdr:relSizeAnchor>
  <cdr:relSizeAnchor xmlns:cdr="http://schemas.openxmlformats.org/drawingml/2006/chartDrawing">
    <cdr:from>
      <cdr:x>0.67377</cdr:x>
      <cdr:y>0.91815</cdr:y>
    </cdr:from>
    <cdr:to>
      <cdr:x>0.98032</cdr:x>
      <cdr:y>0.99655</cdr:y>
    </cdr:to>
    <cdr:sp macro="" textlink="">
      <cdr:nvSpPr>
        <cdr:cNvPr id="7" name="Textfeld 1"/>
        <cdr:cNvSpPr txBox="1"/>
      </cdr:nvSpPr>
      <cdr:spPr>
        <a:xfrm xmlns:a="http://schemas.openxmlformats.org/drawingml/2006/main">
          <a:off x="6268027" y="5540664"/>
          <a:ext cx="2857500" cy="4502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AT" sz="2400" b="1"/>
            <a:t>Milchleistung in kg</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3"/>
  <sheetViews>
    <sheetView workbookViewId="0">
      <selection activeCell="B16" sqref="B16"/>
    </sheetView>
  </sheetViews>
  <sheetFormatPr baseColWidth="10" defaultRowHeight="15"/>
  <sheetData>
    <row r="1" spans="1:8" ht="28.5">
      <c r="A1" s="18" t="s">
        <v>31</v>
      </c>
    </row>
    <row r="2" spans="1:8" ht="18" customHeight="1">
      <c r="A2" s="18"/>
    </row>
    <row r="3" spans="1:8" ht="33.75" customHeight="1">
      <c r="A3" s="40" t="s">
        <v>32</v>
      </c>
      <c r="B3" s="40"/>
      <c r="C3" s="40"/>
      <c r="D3" s="40"/>
      <c r="E3" s="40"/>
      <c r="F3" s="40"/>
      <c r="G3" s="40"/>
      <c r="H3" s="40"/>
    </row>
  </sheetData>
  <mergeCells count="1">
    <mergeCell ref="A3:H3"/>
  </mergeCells>
  <phoneticPr fontId="0" type="noConversion"/>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dimension ref="A1:P34"/>
  <sheetViews>
    <sheetView zoomScale="110" zoomScaleNormal="110" workbookViewId="0">
      <selection activeCell="A34" sqref="A34:P34"/>
    </sheetView>
  </sheetViews>
  <sheetFormatPr baseColWidth="10" defaultRowHeight="15"/>
  <cols>
    <col min="1" max="1" width="7.7109375" customWidth="1"/>
    <col min="2" max="16" width="7.140625" customWidth="1"/>
  </cols>
  <sheetData>
    <row r="1" spans="1:16" ht="28.5">
      <c r="A1" s="18" t="s">
        <v>31</v>
      </c>
    </row>
    <row r="2" spans="1:16">
      <c r="A2" s="3"/>
    </row>
    <row r="3" spans="1:16" ht="21">
      <c r="A3" s="17" t="s">
        <v>35</v>
      </c>
    </row>
    <row r="4" spans="1:16">
      <c r="A4" s="3"/>
    </row>
    <row r="5" spans="1:16" ht="18.75">
      <c r="A5" s="16" t="s">
        <v>37</v>
      </c>
    </row>
    <row r="6" spans="1:16" ht="18.75">
      <c r="A6" s="16"/>
    </row>
    <row r="7" spans="1:16" ht="15.75">
      <c r="A7" s="19" t="s">
        <v>34</v>
      </c>
    </row>
    <row r="8" spans="1:16" ht="100.5" customHeight="1">
      <c r="A8" s="41" t="s">
        <v>38</v>
      </c>
      <c r="B8" s="42"/>
      <c r="C8" s="42"/>
      <c r="D8" s="42"/>
      <c r="E8" s="42"/>
      <c r="F8" s="42"/>
      <c r="G8" s="42"/>
      <c r="H8" s="42"/>
      <c r="I8" s="42"/>
      <c r="J8" s="42"/>
      <c r="K8" s="42"/>
      <c r="L8" s="42"/>
      <c r="M8" s="42"/>
      <c r="N8" s="42"/>
      <c r="O8" s="42"/>
      <c r="P8" s="43"/>
    </row>
    <row r="10" spans="1:16" s="2" customFormat="1" ht="45">
      <c r="A10" s="4" t="s">
        <v>2</v>
      </c>
      <c r="B10" s="4" t="s">
        <v>2</v>
      </c>
      <c r="C10" s="4" t="s">
        <v>0</v>
      </c>
      <c r="D10" s="4" t="s">
        <v>4</v>
      </c>
      <c r="E10" s="4" t="s">
        <v>5</v>
      </c>
      <c r="F10" s="4" t="s">
        <v>6</v>
      </c>
      <c r="G10" s="4" t="s">
        <v>3</v>
      </c>
      <c r="H10" s="4" t="s">
        <v>12</v>
      </c>
      <c r="I10" s="4" t="s">
        <v>7</v>
      </c>
      <c r="J10" s="8" t="s">
        <v>8</v>
      </c>
      <c r="K10" s="8" t="s">
        <v>13</v>
      </c>
      <c r="L10" s="4" t="s">
        <v>9</v>
      </c>
      <c r="M10" s="4" t="s">
        <v>10</v>
      </c>
      <c r="N10" s="4" t="s">
        <v>11</v>
      </c>
      <c r="O10" s="4" t="s">
        <v>0</v>
      </c>
      <c r="P10" s="4" t="s">
        <v>1</v>
      </c>
    </row>
    <row r="11" spans="1:16" s="2" customFormat="1">
      <c r="A11" s="22"/>
      <c r="B11" s="5"/>
      <c r="C11" s="5"/>
      <c r="D11" s="5"/>
      <c r="E11" s="5"/>
      <c r="F11" s="5"/>
      <c r="G11" s="5"/>
      <c r="H11" s="5"/>
      <c r="I11" s="9">
        <f>+(H12-H11)/(B12-B11)</f>
        <v>0.34861111111111109</v>
      </c>
      <c r="J11" s="10"/>
      <c r="K11" s="10"/>
      <c r="L11" s="9">
        <v>0.35</v>
      </c>
      <c r="M11" s="10"/>
      <c r="N11" s="5"/>
      <c r="O11" s="5"/>
      <c r="P11" s="5"/>
    </row>
    <row r="12" spans="1:16">
      <c r="A12" s="24" t="s">
        <v>14</v>
      </c>
      <c r="B12" s="25">
        <v>4500</v>
      </c>
      <c r="C12" s="26">
        <f>+B12*O12</f>
        <v>675</v>
      </c>
      <c r="D12" s="26">
        <f>+C12*P12</f>
        <v>168.75</v>
      </c>
      <c r="E12" s="25">
        <v>400</v>
      </c>
      <c r="F12" s="26">
        <f>+D12+E12</f>
        <v>568.75</v>
      </c>
      <c r="G12" s="27">
        <v>1000</v>
      </c>
      <c r="H12" s="26">
        <f>+F12+G12</f>
        <v>1568.75</v>
      </c>
      <c r="I12" s="28">
        <f t="shared" ref="I12:I27" si="0">+(H13-H12)/(B13-B12)</f>
        <v>0.20780000000000018</v>
      </c>
      <c r="J12" s="28">
        <f>+F12/B12</f>
        <v>0.12638888888888888</v>
      </c>
      <c r="K12" s="29">
        <f>+H12/B12</f>
        <v>0.34861111111111109</v>
      </c>
      <c r="L12" s="28">
        <f t="shared" ref="L12:L28" si="1">+L11</f>
        <v>0.35</v>
      </c>
      <c r="M12" s="20">
        <f>+L12*B12</f>
        <v>1575</v>
      </c>
      <c r="N12" s="26">
        <f>+M12-H12</f>
        <v>6.25</v>
      </c>
      <c r="O12" s="30">
        <v>0.15</v>
      </c>
      <c r="P12" s="30">
        <v>0.25</v>
      </c>
    </row>
    <row r="13" spans="1:16">
      <c r="A13" s="23" t="s">
        <v>15</v>
      </c>
      <c r="B13" s="11">
        <v>4750</v>
      </c>
      <c r="C13" s="7">
        <f t="shared" ref="C13:C28" si="2">+B13*O13</f>
        <v>760</v>
      </c>
      <c r="D13" s="7">
        <f t="shared" ref="D13:D28" si="3">+C13*P13</f>
        <v>195.70000000000002</v>
      </c>
      <c r="E13" s="11">
        <f>+E12+25</f>
        <v>425</v>
      </c>
      <c r="F13" s="7">
        <f t="shared" ref="F13:F28" si="4">+D13+E13</f>
        <v>620.70000000000005</v>
      </c>
      <c r="G13" s="14">
        <f>+G12</f>
        <v>1000</v>
      </c>
      <c r="H13" s="7">
        <f t="shared" ref="H13:H28" si="5">+F13+G13</f>
        <v>1620.7</v>
      </c>
      <c r="I13" s="12">
        <f t="shared" si="0"/>
        <v>0.21819999999999981</v>
      </c>
      <c r="J13" s="12">
        <f t="shared" ref="J13:J28" si="6">+F13/B13</f>
        <v>0.13067368421052633</v>
      </c>
      <c r="K13" s="15">
        <f t="shared" ref="K13:K28" si="7">+H13/B13</f>
        <v>0.3412</v>
      </c>
      <c r="L13" s="12">
        <f t="shared" si="1"/>
        <v>0.35</v>
      </c>
      <c r="M13" s="6">
        <f t="shared" ref="M13:M28" si="8">+L13*B13</f>
        <v>1662.5</v>
      </c>
      <c r="N13" s="7">
        <f t="shared" ref="N13:N28" si="9">+M13-H13</f>
        <v>41.799999999999955</v>
      </c>
      <c r="O13" s="13">
        <v>0.16</v>
      </c>
      <c r="P13" s="13">
        <f>+P12+0.0075</f>
        <v>0.25750000000000001</v>
      </c>
    </row>
    <row r="14" spans="1:16">
      <c r="A14" s="24" t="s">
        <v>16</v>
      </c>
      <c r="B14" s="25">
        <v>5000</v>
      </c>
      <c r="C14" s="26">
        <f t="shared" si="2"/>
        <v>850.00000000000011</v>
      </c>
      <c r="D14" s="26">
        <f t="shared" si="3"/>
        <v>225.25000000000003</v>
      </c>
      <c r="E14" s="25">
        <f t="shared" ref="E14:E28" si="10">+E13+25</f>
        <v>450</v>
      </c>
      <c r="F14" s="26">
        <f t="shared" si="4"/>
        <v>675.25</v>
      </c>
      <c r="G14" s="27">
        <f t="shared" ref="G14:G28" si="11">+G13</f>
        <v>1000</v>
      </c>
      <c r="H14" s="26">
        <f t="shared" si="5"/>
        <v>1675.25</v>
      </c>
      <c r="I14" s="28">
        <f t="shared" si="0"/>
        <v>0.22905000000000017</v>
      </c>
      <c r="J14" s="28">
        <f t="shared" si="6"/>
        <v>0.13505</v>
      </c>
      <c r="K14" s="29">
        <f t="shared" si="7"/>
        <v>0.33505000000000001</v>
      </c>
      <c r="L14" s="28">
        <f t="shared" si="1"/>
        <v>0.35</v>
      </c>
      <c r="M14" s="20">
        <f t="shared" si="8"/>
        <v>1750</v>
      </c>
      <c r="N14" s="26">
        <f t="shared" si="9"/>
        <v>74.75</v>
      </c>
      <c r="O14" s="30">
        <v>0.17</v>
      </c>
      <c r="P14" s="30">
        <f t="shared" ref="P14:P28" si="12">+P13+0.0075</f>
        <v>0.26500000000000001</v>
      </c>
    </row>
    <row r="15" spans="1:16">
      <c r="A15" s="23" t="s">
        <v>17</v>
      </c>
      <c r="B15" s="11">
        <v>5250</v>
      </c>
      <c r="C15" s="7">
        <f t="shared" si="2"/>
        <v>945</v>
      </c>
      <c r="D15" s="7">
        <f t="shared" si="3"/>
        <v>257.51250000000005</v>
      </c>
      <c r="E15" s="11">
        <f t="shared" si="10"/>
        <v>475</v>
      </c>
      <c r="F15" s="7">
        <f t="shared" si="4"/>
        <v>732.51250000000005</v>
      </c>
      <c r="G15" s="14">
        <f t="shared" si="11"/>
        <v>1000</v>
      </c>
      <c r="H15" s="7">
        <f t="shared" si="5"/>
        <v>1732.5125</v>
      </c>
      <c r="I15" s="12">
        <f t="shared" si="0"/>
        <v>0.24034999999999945</v>
      </c>
      <c r="J15" s="12">
        <f t="shared" si="6"/>
        <v>0.1395261904761905</v>
      </c>
      <c r="K15" s="15">
        <f t="shared" si="7"/>
        <v>0.33000238095238094</v>
      </c>
      <c r="L15" s="12">
        <f t="shared" si="1"/>
        <v>0.35</v>
      </c>
      <c r="M15" s="6">
        <f t="shared" si="8"/>
        <v>1837.4999999999998</v>
      </c>
      <c r="N15" s="7">
        <f t="shared" si="9"/>
        <v>104.98749999999973</v>
      </c>
      <c r="O15" s="13">
        <v>0.18</v>
      </c>
      <c r="P15" s="13">
        <f t="shared" si="12"/>
        <v>0.27250000000000002</v>
      </c>
    </row>
    <row r="16" spans="1:16">
      <c r="A16" s="24" t="s">
        <v>18</v>
      </c>
      <c r="B16" s="25">
        <v>5500</v>
      </c>
      <c r="C16" s="26">
        <f t="shared" si="2"/>
        <v>1045</v>
      </c>
      <c r="D16" s="26">
        <f t="shared" si="3"/>
        <v>292.60000000000002</v>
      </c>
      <c r="E16" s="25">
        <f t="shared" si="10"/>
        <v>500</v>
      </c>
      <c r="F16" s="26">
        <f t="shared" si="4"/>
        <v>792.6</v>
      </c>
      <c r="G16" s="27">
        <f t="shared" si="11"/>
        <v>1000</v>
      </c>
      <c r="H16" s="26">
        <f t="shared" si="5"/>
        <v>1792.6</v>
      </c>
      <c r="I16" s="28">
        <f t="shared" si="0"/>
        <v>0.25210000000000038</v>
      </c>
      <c r="J16" s="28">
        <f t="shared" si="6"/>
        <v>0.14410909090909091</v>
      </c>
      <c r="K16" s="29">
        <f t="shared" si="7"/>
        <v>0.32592727272727273</v>
      </c>
      <c r="L16" s="28">
        <f t="shared" si="1"/>
        <v>0.35</v>
      </c>
      <c r="M16" s="20">
        <f t="shared" si="8"/>
        <v>1924.9999999999998</v>
      </c>
      <c r="N16" s="26">
        <f t="shared" si="9"/>
        <v>132.39999999999986</v>
      </c>
      <c r="O16" s="30">
        <v>0.19</v>
      </c>
      <c r="P16" s="30">
        <f t="shared" si="12"/>
        <v>0.28000000000000003</v>
      </c>
    </row>
    <row r="17" spans="1:16">
      <c r="A17" s="23" t="s">
        <v>19</v>
      </c>
      <c r="B17" s="11">
        <v>5750</v>
      </c>
      <c r="C17" s="7">
        <f t="shared" si="2"/>
        <v>1150</v>
      </c>
      <c r="D17" s="7">
        <f t="shared" si="3"/>
        <v>330.62500000000006</v>
      </c>
      <c r="E17" s="11">
        <f t="shared" si="10"/>
        <v>525</v>
      </c>
      <c r="F17" s="7">
        <f t="shared" si="4"/>
        <v>855.625</v>
      </c>
      <c r="G17" s="14">
        <f t="shared" si="11"/>
        <v>1000</v>
      </c>
      <c r="H17" s="7">
        <f t="shared" si="5"/>
        <v>1855.625</v>
      </c>
      <c r="I17" s="12">
        <f t="shared" si="0"/>
        <v>0.2643000000000002</v>
      </c>
      <c r="J17" s="12">
        <f t="shared" si="6"/>
        <v>0.14880434782608695</v>
      </c>
      <c r="K17" s="15">
        <f t="shared" si="7"/>
        <v>0.32271739130434784</v>
      </c>
      <c r="L17" s="12">
        <f t="shared" si="1"/>
        <v>0.35</v>
      </c>
      <c r="M17" s="6">
        <f t="shared" si="8"/>
        <v>2012.4999999999998</v>
      </c>
      <c r="N17" s="7">
        <f t="shared" si="9"/>
        <v>156.87499999999977</v>
      </c>
      <c r="O17" s="13">
        <v>0.2</v>
      </c>
      <c r="P17" s="13">
        <f t="shared" si="12"/>
        <v>0.28750000000000003</v>
      </c>
    </row>
    <row r="18" spans="1:16">
      <c r="A18" s="24" t="s">
        <v>20</v>
      </c>
      <c r="B18" s="25">
        <v>6000</v>
      </c>
      <c r="C18" s="26">
        <f t="shared" si="2"/>
        <v>1260</v>
      </c>
      <c r="D18" s="26">
        <f t="shared" si="3"/>
        <v>371.70000000000005</v>
      </c>
      <c r="E18" s="25">
        <f t="shared" si="10"/>
        <v>550</v>
      </c>
      <c r="F18" s="26">
        <f t="shared" si="4"/>
        <v>921.7</v>
      </c>
      <c r="G18" s="27">
        <f t="shared" si="11"/>
        <v>1000</v>
      </c>
      <c r="H18" s="26">
        <f t="shared" si="5"/>
        <v>1921.7</v>
      </c>
      <c r="I18" s="28">
        <f t="shared" si="0"/>
        <v>0.27694999999999981</v>
      </c>
      <c r="J18" s="28">
        <f t="shared" si="6"/>
        <v>0.15361666666666668</v>
      </c>
      <c r="K18" s="29">
        <f t="shared" si="7"/>
        <v>0.32028333333333336</v>
      </c>
      <c r="L18" s="28">
        <f t="shared" si="1"/>
        <v>0.35</v>
      </c>
      <c r="M18" s="20">
        <f t="shared" si="8"/>
        <v>2100</v>
      </c>
      <c r="N18" s="26">
        <f t="shared" si="9"/>
        <v>178.29999999999995</v>
      </c>
      <c r="O18" s="30">
        <v>0.21</v>
      </c>
      <c r="P18" s="30">
        <f t="shared" si="12"/>
        <v>0.29500000000000004</v>
      </c>
    </row>
    <row r="19" spans="1:16">
      <c r="A19" s="23" t="s">
        <v>21</v>
      </c>
      <c r="B19" s="11">
        <v>6250</v>
      </c>
      <c r="C19" s="7">
        <f t="shared" si="2"/>
        <v>1375</v>
      </c>
      <c r="D19" s="7">
        <f t="shared" si="3"/>
        <v>415.93750000000006</v>
      </c>
      <c r="E19" s="11">
        <f t="shared" si="10"/>
        <v>575</v>
      </c>
      <c r="F19" s="7">
        <f t="shared" si="4"/>
        <v>990.9375</v>
      </c>
      <c r="G19" s="14">
        <f t="shared" si="11"/>
        <v>1000</v>
      </c>
      <c r="H19" s="7">
        <f t="shared" si="5"/>
        <v>1990.9375</v>
      </c>
      <c r="I19" s="12">
        <f t="shared" si="0"/>
        <v>0.29004999999999925</v>
      </c>
      <c r="J19" s="12">
        <f t="shared" si="6"/>
        <v>0.15855</v>
      </c>
      <c r="K19" s="15">
        <f t="shared" si="7"/>
        <v>0.31855</v>
      </c>
      <c r="L19" s="12">
        <f t="shared" si="1"/>
        <v>0.35</v>
      </c>
      <c r="M19" s="6">
        <f t="shared" si="8"/>
        <v>2187.5</v>
      </c>
      <c r="N19" s="7">
        <f t="shared" si="9"/>
        <v>196.5625</v>
      </c>
      <c r="O19" s="13">
        <v>0.22</v>
      </c>
      <c r="P19" s="13">
        <f t="shared" si="12"/>
        <v>0.30250000000000005</v>
      </c>
    </row>
    <row r="20" spans="1:16">
      <c r="A20" s="24" t="s">
        <v>22</v>
      </c>
      <c r="B20" s="25">
        <v>6500</v>
      </c>
      <c r="C20" s="26">
        <f t="shared" si="2"/>
        <v>1495</v>
      </c>
      <c r="D20" s="26">
        <f t="shared" si="3"/>
        <v>463.4500000000001</v>
      </c>
      <c r="E20" s="25">
        <f t="shared" si="10"/>
        <v>600</v>
      </c>
      <c r="F20" s="26">
        <f t="shared" si="4"/>
        <v>1063.45</v>
      </c>
      <c r="G20" s="27">
        <f t="shared" si="11"/>
        <v>1000</v>
      </c>
      <c r="H20" s="26">
        <f t="shared" si="5"/>
        <v>2063.4499999999998</v>
      </c>
      <c r="I20" s="28">
        <f t="shared" si="0"/>
        <v>0.3036000000000022</v>
      </c>
      <c r="J20" s="28">
        <f t="shared" si="6"/>
        <v>0.16360769230769232</v>
      </c>
      <c r="K20" s="29">
        <f t="shared" si="7"/>
        <v>0.31745384615384614</v>
      </c>
      <c r="L20" s="28">
        <f t="shared" si="1"/>
        <v>0.35</v>
      </c>
      <c r="M20" s="20">
        <f t="shared" si="8"/>
        <v>2275</v>
      </c>
      <c r="N20" s="26">
        <f t="shared" si="9"/>
        <v>211.55000000000018</v>
      </c>
      <c r="O20" s="30">
        <v>0.23</v>
      </c>
      <c r="P20" s="30">
        <f t="shared" si="12"/>
        <v>0.31000000000000005</v>
      </c>
    </row>
    <row r="21" spans="1:16">
      <c r="A21" s="23" t="s">
        <v>23</v>
      </c>
      <c r="B21" s="11">
        <v>6750</v>
      </c>
      <c r="C21" s="7">
        <f t="shared" si="2"/>
        <v>1620</v>
      </c>
      <c r="D21" s="7">
        <f t="shared" si="3"/>
        <v>514.35000000000014</v>
      </c>
      <c r="E21" s="11">
        <f t="shared" si="10"/>
        <v>625</v>
      </c>
      <c r="F21" s="7">
        <f t="shared" si="4"/>
        <v>1139.3500000000001</v>
      </c>
      <c r="G21" s="14">
        <f t="shared" si="11"/>
        <v>1000</v>
      </c>
      <c r="H21" s="7">
        <f t="shared" si="5"/>
        <v>2139.3500000000004</v>
      </c>
      <c r="I21" s="12">
        <f t="shared" si="0"/>
        <v>0.31759999999999855</v>
      </c>
      <c r="J21" s="12">
        <f t="shared" si="6"/>
        <v>0.16879259259259261</v>
      </c>
      <c r="K21" s="15">
        <f t="shared" si="7"/>
        <v>0.3169407407407408</v>
      </c>
      <c r="L21" s="12">
        <f t="shared" si="1"/>
        <v>0.35</v>
      </c>
      <c r="M21" s="6">
        <f t="shared" si="8"/>
        <v>2362.5</v>
      </c>
      <c r="N21" s="7">
        <f t="shared" si="9"/>
        <v>223.14999999999964</v>
      </c>
      <c r="O21" s="13">
        <v>0.24</v>
      </c>
      <c r="P21" s="13">
        <f t="shared" si="12"/>
        <v>0.31750000000000006</v>
      </c>
    </row>
    <row r="22" spans="1:16">
      <c r="A22" s="24" t="s">
        <v>24</v>
      </c>
      <c r="B22" s="25">
        <v>7000</v>
      </c>
      <c r="C22" s="26">
        <f t="shared" si="2"/>
        <v>1750</v>
      </c>
      <c r="D22" s="26">
        <f t="shared" si="3"/>
        <v>568.75000000000011</v>
      </c>
      <c r="E22" s="25">
        <f t="shared" si="10"/>
        <v>650</v>
      </c>
      <c r="F22" s="26">
        <f t="shared" si="4"/>
        <v>1218.75</v>
      </c>
      <c r="G22" s="27">
        <f t="shared" si="11"/>
        <v>1000</v>
      </c>
      <c r="H22" s="26">
        <f t="shared" si="5"/>
        <v>2218.75</v>
      </c>
      <c r="I22" s="31">
        <f t="shared" si="0"/>
        <v>0.33205000000000107</v>
      </c>
      <c r="J22" s="28">
        <f t="shared" si="6"/>
        <v>0.17410714285714285</v>
      </c>
      <c r="K22" s="29">
        <f t="shared" si="7"/>
        <v>0.3169642857142857</v>
      </c>
      <c r="L22" s="28">
        <f t="shared" si="1"/>
        <v>0.35</v>
      </c>
      <c r="M22" s="20">
        <f t="shared" si="8"/>
        <v>2450</v>
      </c>
      <c r="N22" s="26">
        <f t="shared" si="9"/>
        <v>231.25</v>
      </c>
      <c r="O22" s="30">
        <v>0.25</v>
      </c>
      <c r="P22" s="30">
        <f t="shared" si="12"/>
        <v>0.32500000000000007</v>
      </c>
    </row>
    <row r="23" spans="1:16">
      <c r="A23" s="23" t="s">
        <v>25</v>
      </c>
      <c r="B23" s="11">
        <v>7250</v>
      </c>
      <c r="C23" s="7">
        <f t="shared" si="2"/>
        <v>1885</v>
      </c>
      <c r="D23" s="7">
        <f t="shared" si="3"/>
        <v>626.76250000000016</v>
      </c>
      <c r="E23" s="11">
        <f t="shared" si="10"/>
        <v>675</v>
      </c>
      <c r="F23" s="7">
        <f t="shared" si="4"/>
        <v>1301.7625000000003</v>
      </c>
      <c r="G23" s="14">
        <f t="shared" si="11"/>
        <v>1000</v>
      </c>
      <c r="H23" s="7">
        <f t="shared" si="5"/>
        <v>2301.7625000000003</v>
      </c>
      <c r="I23" s="12">
        <f t="shared" si="0"/>
        <v>0.34694999999999893</v>
      </c>
      <c r="J23" s="12">
        <f t="shared" si="6"/>
        <v>0.17955344827586212</v>
      </c>
      <c r="K23" s="15">
        <f t="shared" si="7"/>
        <v>0.31748448275862073</v>
      </c>
      <c r="L23" s="12">
        <f t="shared" si="1"/>
        <v>0.35</v>
      </c>
      <c r="M23" s="6">
        <f t="shared" si="8"/>
        <v>2537.5</v>
      </c>
      <c r="N23" s="7">
        <f t="shared" si="9"/>
        <v>235.73749999999973</v>
      </c>
      <c r="O23" s="13">
        <v>0.26</v>
      </c>
      <c r="P23" s="13">
        <f t="shared" si="12"/>
        <v>0.33250000000000007</v>
      </c>
    </row>
    <row r="24" spans="1:16">
      <c r="A24" s="24" t="s">
        <v>26</v>
      </c>
      <c r="B24" s="25">
        <v>7500</v>
      </c>
      <c r="C24" s="26">
        <f t="shared" si="2"/>
        <v>2025.0000000000002</v>
      </c>
      <c r="D24" s="26">
        <f t="shared" si="3"/>
        <v>688.50000000000023</v>
      </c>
      <c r="E24" s="25">
        <f t="shared" si="10"/>
        <v>700</v>
      </c>
      <c r="F24" s="26">
        <f t="shared" si="4"/>
        <v>1388.5000000000002</v>
      </c>
      <c r="G24" s="27">
        <f t="shared" si="11"/>
        <v>1000</v>
      </c>
      <c r="H24" s="26">
        <f t="shared" si="5"/>
        <v>2388.5</v>
      </c>
      <c r="I24" s="28">
        <f t="shared" si="0"/>
        <v>0.36230000000000107</v>
      </c>
      <c r="J24" s="28">
        <f t="shared" si="6"/>
        <v>0.18513333333333337</v>
      </c>
      <c r="K24" s="29">
        <f t="shared" si="7"/>
        <v>0.31846666666666668</v>
      </c>
      <c r="L24" s="28">
        <f t="shared" si="1"/>
        <v>0.35</v>
      </c>
      <c r="M24" s="20">
        <f t="shared" si="8"/>
        <v>2625</v>
      </c>
      <c r="N24" s="26">
        <f t="shared" si="9"/>
        <v>236.5</v>
      </c>
      <c r="O24" s="30">
        <v>0.27</v>
      </c>
      <c r="P24" s="30">
        <f t="shared" si="12"/>
        <v>0.34000000000000008</v>
      </c>
    </row>
    <row r="25" spans="1:16">
      <c r="A25" s="23" t="s">
        <v>27</v>
      </c>
      <c r="B25" s="11">
        <v>7750</v>
      </c>
      <c r="C25" s="7">
        <f t="shared" si="2"/>
        <v>2170</v>
      </c>
      <c r="D25" s="7">
        <f t="shared" si="3"/>
        <v>754.07500000000016</v>
      </c>
      <c r="E25" s="11">
        <f t="shared" si="10"/>
        <v>725</v>
      </c>
      <c r="F25" s="7">
        <f t="shared" si="4"/>
        <v>1479.0750000000003</v>
      </c>
      <c r="G25" s="14">
        <f t="shared" si="11"/>
        <v>1000</v>
      </c>
      <c r="H25" s="7">
        <f t="shared" si="5"/>
        <v>2479.0750000000003</v>
      </c>
      <c r="I25" s="12">
        <f t="shared" si="0"/>
        <v>0.37810000000000038</v>
      </c>
      <c r="J25" s="12">
        <f t="shared" si="6"/>
        <v>0.19084838709677424</v>
      </c>
      <c r="K25" s="15">
        <f t="shared" si="7"/>
        <v>0.31988064516129033</v>
      </c>
      <c r="L25" s="12">
        <f t="shared" si="1"/>
        <v>0.35</v>
      </c>
      <c r="M25" s="6">
        <f t="shared" si="8"/>
        <v>2712.5</v>
      </c>
      <c r="N25" s="7">
        <f t="shared" si="9"/>
        <v>233.42499999999973</v>
      </c>
      <c r="O25" s="13">
        <v>0.28000000000000003</v>
      </c>
      <c r="P25" s="13">
        <f t="shared" si="12"/>
        <v>0.34750000000000009</v>
      </c>
    </row>
    <row r="26" spans="1:16">
      <c r="A26" s="24" t="s">
        <v>28</v>
      </c>
      <c r="B26" s="25">
        <v>8000</v>
      </c>
      <c r="C26" s="26">
        <f t="shared" si="2"/>
        <v>2320</v>
      </c>
      <c r="D26" s="26">
        <f t="shared" si="3"/>
        <v>823.60000000000025</v>
      </c>
      <c r="E26" s="25">
        <f t="shared" si="10"/>
        <v>750</v>
      </c>
      <c r="F26" s="26">
        <f t="shared" si="4"/>
        <v>1573.6000000000004</v>
      </c>
      <c r="G26" s="27">
        <f t="shared" si="11"/>
        <v>1000</v>
      </c>
      <c r="H26" s="26">
        <f t="shared" si="5"/>
        <v>2573.6000000000004</v>
      </c>
      <c r="I26" s="28">
        <f t="shared" si="0"/>
        <v>0.39434999999999854</v>
      </c>
      <c r="J26" s="28">
        <f t="shared" si="6"/>
        <v>0.19670000000000004</v>
      </c>
      <c r="K26" s="29">
        <f t="shared" si="7"/>
        <v>0.32170000000000004</v>
      </c>
      <c r="L26" s="28">
        <f t="shared" si="1"/>
        <v>0.35</v>
      </c>
      <c r="M26" s="20">
        <f t="shared" si="8"/>
        <v>2800</v>
      </c>
      <c r="N26" s="26">
        <f t="shared" si="9"/>
        <v>226.39999999999964</v>
      </c>
      <c r="O26" s="30">
        <v>0.28999999999999998</v>
      </c>
      <c r="P26" s="30">
        <f t="shared" si="12"/>
        <v>0.35500000000000009</v>
      </c>
    </row>
    <row r="27" spans="1:16">
      <c r="A27" s="23" t="s">
        <v>29</v>
      </c>
      <c r="B27" s="11">
        <v>8250</v>
      </c>
      <c r="C27" s="7">
        <f t="shared" si="2"/>
        <v>2475</v>
      </c>
      <c r="D27" s="7">
        <f t="shared" si="3"/>
        <v>897.18750000000023</v>
      </c>
      <c r="E27" s="11">
        <f t="shared" si="10"/>
        <v>775</v>
      </c>
      <c r="F27" s="7">
        <f t="shared" si="4"/>
        <v>1672.1875000000002</v>
      </c>
      <c r="G27" s="14">
        <f t="shared" si="11"/>
        <v>1000</v>
      </c>
      <c r="H27" s="7">
        <f t="shared" si="5"/>
        <v>2672.1875</v>
      </c>
      <c r="I27" s="12">
        <f t="shared" si="0"/>
        <v>0.41105000000000108</v>
      </c>
      <c r="J27" s="12">
        <f t="shared" si="6"/>
        <v>0.20268939393939397</v>
      </c>
      <c r="K27" s="15">
        <f t="shared" si="7"/>
        <v>0.32390151515151516</v>
      </c>
      <c r="L27" s="12">
        <f t="shared" si="1"/>
        <v>0.35</v>
      </c>
      <c r="M27" s="6">
        <f t="shared" si="8"/>
        <v>2887.5</v>
      </c>
      <c r="N27" s="7">
        <f t="shared" si="9"/>
        <v>215.3125</v>
      </c>
      <c r="O27" s="13">
        <v>0.3</v>
      </c>
      <c r="P27" s="13">
        <f t="shared" si="12"/>
        <v>0.3625000000000001</v>
      </c>
    </row>
    <row r="28" spans="1:16">
      <c r="A28" s="32" t="s">
        <v>30</v>
      </c>
      <c r="B28" s="33">
        <v>8500</v>
      </c>
      <c r="C28" s="34">
        <f t="shared" si="2"/>
        <v>2635</v>
      </c>
      <c r="D28" s="34">
        <f t="shared" si="3"/>
        <v>974.95000000000027</v>
      </c>
      <c r="E28" s="33">
        <f t="shared" si="10"/>
        <v>800</v>
      </c>
      <c r="F28" s="34">
        <f t="shared" si="4"/>
        <v>1774.9500000000003</v>
      </c>
      <c r="G28" s="35">
        <f t="shared" si="11"/>
        <v>1000</v>
      </c>
      <c r="H28" s="34">
        <f t="shared" si="5"/>
        <v>2774.9500000000003</v>
      </c>
      <c r="I28" s="36"/>
      <c r="J28" s="37">
        <f t="shared" si="6"/>
        <v>0.20881764705882355</v>
      </c>
      <c r="K28" s="38">
        <f t="shared" si="7"/>
        <v>0.32646470588235299</v>
      </c>
      <c r="L28" s="37">
        <f t="shared" si="1"/>
        <v>0.35</v>
      </c>
      <c r="M28" s="21">
        <f t="shared" si="8"/>
        <v>2975</v>
      </c>
      <c r="N28" s="34">
        <f t="shared" si="9"/>
        <v>200.04999999999973</v>
      </c>
      <c r="O28" s="39">
        <v>0.31</v>
      </c>
      <c r="P28" s="39">
        <f t="shared" si="12"/>
        <v>0.37000000000000011</v>
      </c>
    </row>
    <row r="29" spans="1:16">
      <c r="O29" s="1"/>
      <c r="P29" s="1"/>
    </row>
    <row r="30" spans="1:16" ht="15.75">
      <c r="A30" s="19" t="s">
        <v>33</v>
      </c>
    </row>
    <row r="31" spans="1:16" ht="135.75" customHeight="1">
      <c r="A31" s="44" t="s">
        <v>39</v>
      </c>
      <c r="B31" s="45"/>
      <c r="C31" s="45"/>
      <c r="D31" s="45"/>
      <c r="E31" s="45"/>
      <c r="F31" s="45"/>
      <c r="G31" s="45"/>
      <c r="H31" s="45"/>
      <c r="I31" s="45"/>
      <c r="J31" s="45"/>
      <c r="K31" s="45"/>
      <c r="L31" s="45"/>
      <c r="M31" s="45"/>
      <c r="N31" s="45"/>
      <c r="O31" s="45"/>
      <c r="P31" s="46"/>
    </row>
    <row r="33" spans="1:16" ht="15.75">
      <c r="A33" s="19" t="s">
        <v>36</v>
      </c>
    </row>
    <row r="34" spans="1:16" ht="61.5" customHeight="1">
      <c r="A34" s="44" t="s">
        <v>40</v>
      </c>
      <c r="B34" s="45"/>
      <c r="C34" s="45"/>
      <c r="D34" s="45"/>
      <c r="E34" s="45"/>
      <c r="F34" s="45"/>
      <c r="G34" s="45"/>
      <c r="H34" s="45"/>
      <c r="I34" s="45"/>
      <c r="J34" s="45"/>
      <c r="K34" s="45"/>
      <c r="L34" s="45"/>
      <c r="M34" s="45"/>
      <c r="N34" s="45"/>
      <c r="O34" s="45"/>
      <c r="P34" s="46"/>
    </row>
  </sheetData>
  <mergeCells count="3">
    <mergeCell ref="A8:P8"/>
    <mergeCell ref="A31:P31"/>
    <mergeCell ref="A34:P34"/>
  </mergeCells>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Diagramme</vt:lpstr>
      </vt:variant>
      <vt:variant>
        <vt:i4>2</vt:i4>
      </vt:variant>
    </vt:vector>
  </HeadingPairs>
  <TitlesOfParts>
    <vt:vector size="4" baseType="lpstr">
      <vt:lpstr>Grundsätzliches</vt:lpstr>
      <vt:lpstr>TAB_6_3_4</vt:lpstr>
      <vt:lpstr>D_6_3_4_Gesamte Kosten</vt:lpstr>
      <vt:lpstr>D_6_3_4_Durchschnittl Kosten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Leopold.KIRNER</dc:creator>
  <cp:lastModifiedBy>pollhammer</cp:lastModifiedBy>
  <dcterms:created xsi:type="dcterms:W3CDTF">2012-07-17T09:08:35Z</dcterms:created>
  <dcterms:modified xsi:type="dcterms:W3CDTF">2014-06-10T09:07:10Z</dcterms:modified>
</cp:coreProperties>
</file>